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jansu\Desktop\"/>
    </mc:Choice>
  </mc:AlternateContent>
  <xr:revisionPtr revIDLastSave="0" documentId="13_ncr:1_{0B991590-18D4-4DDA-A10B-86F56E0A797C}"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<sst xmlns="http://schemas.openxmlformats.org/spreadsheetml/2006/main" count="6560" uniqueCount="3020">
  <si>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</si>
  <si>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</si>
  <si>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</si>
  <si>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</si>
  <si>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</si>
  <si>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</si>
  <si>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</si>
  <si>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</si>
  <si>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</si>
  <si>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</si>
  <si>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</si>
  <si>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</si>
  <si>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</si>
  <si>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</si>
  <si>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</si>
  <si>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</si>
  <si>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</si>
  <si>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</si>
  <si>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</si>
  <si>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</si>
  <si>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</si>
  <si>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</si>
  <si>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</si>
  <si>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</si>
  <si>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</si>
  <si>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</si>
  <si>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</si>
  <si>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</si>
  <si>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</si>
  <si>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</si>
  <si>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</si>
  <si>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</si>
  <si>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</si>
  <si>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</si>
  <si>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</si>
  <si>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</si>
  <si>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</si>
  <si>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</si>
  <si>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</si>
  <si>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</si>
  <si>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</si>
  <si>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</si>
  <si>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</si>
  <si>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</si>
  <si>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</si>
  <si>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</si>
  <si>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</si>
  <si>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</si>
  <si>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</si>
  <si>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</si>
  <si>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</si>
  <si>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</si>
  <si>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</si>
  <si>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</si>
  <si>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</si>
  <si>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</si>
  <si>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</si>
  <si>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</si>
  <si>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</si>
  <si>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</si>
  <si>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</si>
  <si>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</si>
  <si>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</si>
  <si>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</si>
  <si>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</si>
  <si>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</si>
  <si>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</si>
  <si>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</si>
  <si>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</si>
  <si>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</si>
  <si>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</si>
  <si>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</si>
  <si>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</si>
  <si>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</si>
  <si>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</si>
  <si>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</si>
  <si>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</si>
  <si>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</si>
  <si>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</si>
  <si>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</si>
  <si>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</si>
  <si>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</si>
  <si>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</si>
  <si>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</si>
  <si>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</si>
  <si>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</si>
  <si>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</si>
  <si>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</si>
  <si>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</si>
  <si>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</si>
  <si>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</si>
  <si>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</si>
  <si>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</si>
  <si>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</si>
  <si>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</si>
  <si>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</si>
  <si>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</si>
  <si>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</si>
  <si>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</si>
  <si>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</si>
  <si>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</si>
  <si>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</si>
  <si>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</si>
  <si>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</si>
  <si>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</si>
  <si>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</si>
  <si>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</si>
  <si>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</si>
  <si>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</si>
  <si>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</si>
  <si>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</si>
  <si>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</si>
  <si>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</si>
  <si>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</si>
  <si>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</si>
  <si>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</si>
  <si>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</si>
  <si>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</si>
  <si>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</si>
  <si>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</si>
  <si>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</si>
  <si>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</si>
  <si>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</si>
  <si>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</si>
  <si>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</si>
  <si>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</si>
  <si>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</si>
  <si>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</si>
  <si>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</si>
  <si>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</si>
  <si>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</si>
  <si>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</si>
  <si>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</si>
  <si>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</si>
  <si>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</si>
  <si>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</si>
  <si>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</si>
  <si>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</si>
  <si>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</si>
  <si>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</si>
  <si>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</si>
  <si>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</si>
  <si>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</si>
  <si>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</si>
  <si>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</si>
  <si>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</si>
  <si>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</si>
  <si>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</si>
  <si>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</si>
  <si>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</si>
  <si>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</si>
  <si>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</si>
  <si>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</si>
  <si>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</si>
  <si>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</si>
  <si>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</si>
  <si>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</si>
  <si>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</si>
  <si>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</si>
  <si>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</si>
  <si>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</si>
  <si>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</si>
  <si>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</si>
  <si>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</si>
  <si>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</si>
  <si>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</si>
  <si>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</si>
  <si>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</si>
  <si>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</si>
  <si>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</si>
  <si>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</si>
  <si>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</si>
  <si>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</si>
  <si>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</si>
  <si>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</si>
  <si>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</si>
  <si>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</si>
  <si>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</si>
  <si>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</si>
  <si>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</si>
  <si>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</si>
  <si>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</si>
  <si>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</si>
  <si>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</si>
  <si>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</si>
  <si>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</si>
  <si>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</si>
  <si>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</si>
  <si>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</si>
  <si>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</si>
  <si>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</si>
  <si>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</si>
  <si>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</si>
  <si>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</si>
  <si>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</si>
  <si>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</si>
  <si>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</si>
  <si>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</si>
  <si>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</si>
  <si>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</si>
  <si>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</si>
  <si>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</si>
  <si>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</si>
  <si>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</si>
  <si>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</si>
  <si>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</si>
  <si>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</si>
  <si>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</si>
  <si>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</si>
  <si>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</si>
  <si>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</si>
  <si>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</si>
  <si>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</si>
  <si>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</si>
  <si>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</si>
  <si>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</si>
  <si>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</si>
  <si>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</si>
  <si>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</si>
  <si>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</si>
  <si>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</si>
  <si>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</si>
  <si>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</si>
  <si>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</si>
  <si>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</si>
  <si>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</si>
  <si>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</si>
  <si>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</si>
  <si>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</si>
  <si>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</si>
  <si>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</si>
  <si>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</si>
  <si>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</si>
  <si>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</si>
  <si>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</si>
  <si>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</si>
  <si>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</si>
  <si>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</si>
  <si>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</si>
  <si>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</si>
  <si>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</si>
  <si>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</si>
  <si>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</si>
  <si>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</si>
  <si>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</si>
  <si>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</si>
  <si>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</si>
  <si>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</si>
  <si>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</si>
  <si>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</si>
  <si>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</si>
  <si>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</si>
  <si>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</si>
  <si>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</si>
  <si>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</si>
  <si>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</si>
  <si>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</si>
  <si>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</si>
  <si>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</si>
  <si>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</si>
  <si>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</si>
  <si>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</si>
  <si>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</si>
  <si>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</si>
  <si>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</si>
  <si>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</si>
  <si>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</si>
  <si>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</si>
  <si>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</si>
  <si>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</si>
  <si>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</si>
  <si>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</si>
  <si>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</si>
  <si>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</si>
  <si>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</si>
  <si>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</si>
  <si>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</si>
  <si>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</si>
  <si>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</si>
  <si>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</si>
  <si>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</si>
  <si>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</si>
  <si>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</si>
  <si>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</si>
  <si>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</si>
  <si>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</si>
  <si>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</si>
  <si>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</si>
  <si>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</si>
  <si>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</si>
  <si>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</si>
  <si>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</si>
  <si>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</si>
  <si>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</si>
  <si>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</si>
  <si>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</si>
  <si>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</si>
  <si>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</si>
  <si>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</si>
  <si>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</si>
  <si>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</si>
  <si>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</si>
  <si>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</si>
  <si>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</si>
  <si>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</si>
  <si>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</si>
  <si>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</si>
  <si>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</si>
  <si>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</si>
  <si>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</si>
  <si>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</si>
  <si>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</si>
  <si>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</si>
  <si>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</si>
  <si>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</si>
  <si>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</si>
  <si>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</si>
  <si>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</si>
  <si>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</si>
  <si>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</si>
  <si>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</si>
  <si>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</si>
  <si>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</si>
  <si>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</si>
  <si>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</si>
  <si>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</si>
  <si>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</si>
  <si>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</si>
  <si>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</si>
  <si>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</si>
  <si>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</si>
  <si>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</si>
  <si>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</si>
  <si>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</si>
  <si>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</si>
  <si>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</si>
  <si>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</si>
  <si>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</si>
  <si>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</si>
  <si>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</si>
  <si>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</si>
  <si>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</si>
  <si>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</si>
  <si>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</si>
  <si>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</si>
  <si>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</si>
  <si>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</si>
  <si>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</si>
  <si>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</si>
  <si>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</si>
  <si>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</si>
  <si>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</si>
  <si>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</si>
  <si>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</si>
  <si>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</si>
  <si>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</si>
  <si>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</si>
  <si>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</si>
  <si>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</si>
  <si>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</si>
  <si>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</si>
  <si>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</si>
  <si>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</si>
  <si>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</si>
  <si>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</si>
  <si>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</si>
  <si>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</si>
  <si>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</si>
  <si>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</si>
  <si>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</si>
  <si>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</si>
  <si>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</si>
  <si>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</si>
  <si>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</si>
  <si>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</si>
  <si>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</si>
  <si>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</si>
  <si>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</si>
  <si>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</si>
  <si>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</si>
  <si>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</si>
  <si>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</si>
  <si>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</si>
  <si>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</si>
  <si>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</si>
  <si>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</si>
  <si>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</si>
  <si>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</si>
  <si>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</si>
  <si>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</si>
  <si>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</si>
  <si>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</si>
  <si>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</si>
  <si>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</si>
  <si>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</si>
  <si>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</si>
  <si>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</si>
  <si>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</si>
  <si>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</si>
  <si>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</si>
  <si>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</si>
  <si>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</si>
  <si>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</si>
  <si>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</si>
  <si>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</si>
  <si>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</si>
  <si>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</si>
  <si>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</si>
  <si>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</si>
  <si>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</si>
  <si>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</si>
  <si>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</si>
  <si>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</si>
  <si>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</si>
  <si>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</si>
  <si>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</si>
  <si>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</si>
  <si>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</si>
  <si>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</si>
  <si>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</si>
  <si>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</si>
  <si>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</si>
  <si>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</si>
  <si>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</si>
  <si>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</si>
  <si>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</si>
  <si>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</si>
  <si>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</si>
  <si>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</si>
  <si>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</si>
  <si>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</si>
  <si>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</si>
  <si>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</si>
  <si>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</si>
  <si>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</si>
  <si>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</si>
  <si>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</si>
  <si>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</si>
  <si>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</si>
  <si>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</si>
  <si>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</si>
  <si>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</si>
  <si>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</si>
  <si>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</si>
  <si>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</si>
  <si>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</si>
  <si>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</si>
  <si>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</si>
  <si>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</si>
  <si>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</si>
  <si>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</si>
  <si>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</si>
  <si>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</si>
  <si>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</si>
  <si>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</si>
  <si>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</si>
  <si>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</si>
  <si>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</si>
  <si>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</si>
  <si>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</si>
  <si>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</si>
  <si>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</si>
  <si>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</si>
  <si>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</si>
  <si>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</si>
  <si>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</si>
  <si>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</si>
  <si>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</si>
  <si>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</si>
  <si>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</si>
  <si>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</si>
  <si>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</si>
  <si>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</si>
  <si>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</si>
  <si>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</si>
  <si>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</si>
  <si>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</si>
  <si>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</si>
  <si>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</si>
  <si>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</si>
  <si>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</si>
  <si>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</si>
  <si>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</si>
  <si>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</si>
  <si>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</si>
  <si>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</si>
  <si>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</si>
  <si>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</si>
  <si>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</si>
  <si>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</si>
  <si>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</si>
  <si>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</si>
  <si>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</si>
  <si>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</si>
  <si>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</si>
  <si>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</si>
  <si>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</si>
  <si>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</si>
  <si>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</si>
  <si>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</si>
  <si>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</si>
  <si>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</si>
  <si>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</si>
  <si>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</si>
  <si>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</si>
  <si>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</si>
  <si>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</si>
  <si>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</si>
  <si>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</si>
  <si>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</si>
  <si>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</si>
  <si>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</si>
  <si>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</si>
  <si>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</si>
  <si>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</si>
  <si>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</si>
  <si>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</si>
  <si>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</si>
  <si>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</si>
  <si>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</si>
  <si>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</si>
  <si>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</si>
  <si>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</si>
  <si>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</si>
  <si>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</si>
  <si>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</si>
  <si>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</si>
  <si>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</si>
  <si>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</si>
  <si>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</si>
  <si>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</si>
  <si>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</si>
  <si>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</si>
  <si>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</si>
  <si>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</si>
  <si>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</si>
  <si>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</si>
  <si>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</si>
  <si>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</si>
  <si>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</si>
  <si>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</si>
  <si>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</si>
  <si>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</si>
  <si>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</si>
  <si>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</si>
  <si>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</si>
  <si>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</si>
  <si>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</si>
  <si>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</si>
  <si>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</si>
  <si>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</si>
  <si>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</si>
  <si>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</si>
  <si>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</si>
  <si>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</si>
  <si>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</si>
  <si>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</si>
  <si>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</si>
  <si>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</si>
  <si>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</si>
  <si>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</si>
  <si>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</si>
  <si>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</si>
  <si>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</si>
  <si>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</si>
  <si>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</si>
  <si>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</si>
  <si>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</si>
  <si>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</si>
  <si>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</si>
  <si>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</si>
  <si>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</si>
  <si>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</si>
  <si>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</si>
  <si>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</si>
  <si>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</si>
  <si>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</si>
  <si>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</si>
  <si>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</si>
  <si>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</si>
  <si>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</si>
  <si>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</si>
  <si>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</si>
  <si>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</si>
  <si>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</si>
  <si>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</si>
  <si>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</si>
  <si>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</si>
  <si>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</si>
  <si>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</si>
  <si>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</si>
  <si>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</si>
  <si>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</si>
  <si>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</si>
  <si>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</si>
  <si>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</si>
  <si>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</si>
  <si>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</si>
  <si>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</si>
  <si>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</si>
  <si>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</si>
  <si>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</si>
  <si>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</si>
  <si>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</si>
  <si>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</si>
  <si>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</si>
  <si>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</si>
  <si>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</si>
  <si>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</si>
  <si>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</si>
  <si>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</si>
  <si>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</si>
  <si>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</si>
  <si>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</si>
  <si>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</si>
  <si>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</si>
  <si>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</si>
  <si>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</si>
  <si>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</si>
  <si>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</si>
  <si>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</si>
  <si>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</si>
  <si>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</si>
  <si>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</si>
  <si>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</si>
  <si>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</si>
  <si>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</si>
  <si>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</si>
  <si>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</si>
  <si>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</si>
  <si>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</si>
  <si>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</si>
  <si>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</si>
  <si>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</si>
  <si>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</si>
  <si>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</si>
  <si>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</si>
  <si>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</si>
  <si>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</si>
  <si>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</si>
  <si>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</si>
  <si>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</si>
  <si>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</si>
  <si>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</si>
  <si>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</si>
  <si>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</si>
  <si>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</si>
  <si>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</si>
  <si>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</si>
  <si>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</si>
  <si>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</si>
  <si>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</si>
  <si>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</si>
  <si>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</si>
  <si>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</si>
  <si>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</si>
  <si>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</si>
  <si>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</si>
  <si>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</si>
  <si>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</si>
  <si>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</si>
  <si>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</si>
  <si>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</si>
  <si>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</si>
  <si>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</si>
  <si>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</si>
  <si>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</si>
  <si>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</si>
  <si>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</si>
  <si>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</si>
  <si>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</si>
  <si>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</si>
  <si>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</si>
  <si>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</si>
  <si>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</si>
  <si>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</si>
  <si>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</si>
  <si>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</si>
  <si>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</si>
  <si>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</si>
  <si>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</si>
  <si>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</si>
  <si>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</si>
  <si>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</si>
  <si>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</si>
  <si>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</si>
  <si>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</si>
  <si>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</si>
  <si>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</si>
  <si>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</si>
  <si>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</si>
  <si>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</si>
  <si>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</si>
  <si>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</si>
  <si>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</si>
  <si>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</si>
  <si>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</si>
  <si>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</si>
  <si>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</si>
  <si>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</si>
  <si>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</si>
  <si>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</si>
  <si>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</si>
  <si>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</si>
  <si>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</si>
  <si>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</si>
  <si>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</si>
  <si>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</si>
  <si>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</si>
  <si>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</si>
  <si>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</si>
  <si>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</si>
  <si>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</si>
  <si>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</si>
  <si>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</si>
  <si>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</si>
  <si>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</si>
  <si>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</si>
  <si>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</si>
  <si>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</si>
  <si>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</si>
  <si>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</si>
  <si>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</si>
  <si>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</si>
  <si>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</si>
  <si>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</si>
  <si>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</si>
  <si>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</si>
  <si>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</si>
  <si>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</si>
  <si>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</si>
  <si>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</si>
  <si>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</si>
  <si>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</si>
  <si>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</si>
  <si>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</si>
  <si>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</si>
  <si>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</si>
  <si>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</si>
  <si>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</si>
  <si>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</si>
  <si>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</si>
  <si>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</si>
  <si>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</si>
  <si>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</si>
  <si>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</si>
  <si>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</si>
  <si>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</si>
  <si>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</si>
  <si>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</si>
  <si>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</si>
  <si>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</si>
  <si>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</si>
  <si>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</si>
  <si>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</si>
  <si>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</si>
  <si>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</si>
  <si>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</si>
  <si>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</si>
  <si>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</si>
  <si>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</si>
  <si>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</si>
  <si>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</si>
  <si>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</si>
  <si>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</si>
  <si>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</si>
  <si>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</si>
  <si>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</si>
  <si>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</si>
  <si>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</si>
  <si>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</si>
  <si>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</si>
  <si>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</si>
  <si>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</si>
  <si>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</si>
  <si>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</si>
  <si>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</si>
  <si>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</si>
  <si>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</si>
  <si>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</si>
  <si>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</si>
  <si>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</si>
  <si>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</si>
  <si>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</si>
  <si>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</si>
  <si>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</si>
  <si>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</si>
  <si>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</si>
  <si>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</si>
  <si>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</si>
  <si>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</si>
  <si>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</si>
  <si>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</si>
  <si>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</si>
  <si>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</si>
  <si>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</si>
  <si>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</si>
  <si>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</si>
  <si>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</si>
  <si>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</si>
  <si>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</si>
  <si>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</si>
  <si>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</si>
  <si>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</si>
  <si>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</si>
  <si>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</si>
  <si>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</si>
  <si>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</si>
  <si>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</si>
  <si>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</si>
  <si>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</si>
  <si>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</si>
  <si>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</si>
  <si>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</si>
  <si>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</si>
  <si>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</si>
  <si>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</si>
  <si>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</si>
  <si>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</si>
  <si>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</si>
  <si>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</si>
  <si>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</si>
  <si>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</si>
  <si>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</si>
  <si>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</si>
  <si>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</si>
  <si>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</si>
  <si>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</si>
  <si>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</si>
  <si>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</si>
  <si>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</si>
  <si>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</si>
  <si>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</si>
  <si>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</si>
  <si>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</si>
  <si>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</si>
  <si>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</si>
  <si>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</si>
  <si>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</si>
  <si>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</si>
  <si>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</si>
  <si>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</si>
  <si>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</si>
  <si>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</si>
  <si>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</si>
  <si>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</si>
  <si>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</si>
  <si>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</si>
  <si>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</si>
  <si>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</si>
  <si>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</si>
  <si>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</si>
  <si>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</si>
  <si>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</si>
  <si>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</si>
  <si>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</si>
  <si>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</si>
  <si>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</si>
  <si>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</si>
  <si>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</si>
  <si>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</si>
  <si>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</si>
  <si>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</si>
  <si>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</si>
  <si>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</si>
  <si>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</si>
  <si>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</si>
  <si>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</si>
  <si>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</si>
  <si>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</si>
  <si>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</si>
  <si>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</si>
  <si>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</si>
  <si>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</si>
  <si>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</si>
  <si>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</si>
  <si>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</si>
  <si>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</si>
  <si>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</si>
  <si>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</si>
  <si>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</si>
  <si>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</si>
  <si>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</si>
  <si>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</si>
  <si>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</si>
  <si>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</si>
  <si>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</si>
  <si>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</si>
  <si>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</si>
  <si>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</si>
  <si>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</si>
  <si>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</si>
  <si>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</si>
  <si>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</si>
  <si>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</si>
  <si>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</si>
  <si>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</si>
  <si>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</si>
  <si>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</si>
  <si>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</si>
  <si>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</si>
  <si>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</si>
  <si>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</si>
  <si>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</si>
  <si>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</si>
  <si>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</si>
  <si>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</si>
  <si>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</si>
  <si>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</si>
  <si>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</si>
  <si>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</si>
  <si>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</si>
  <si>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</si>
  <si>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</si>
  <si>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</si>
  <si>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</si>
  <si>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</si>
  <si>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</si>
  <si>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</si>
  <si>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</si>
  <si>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</si>
  <si>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</si>
  <si>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</si>
  <si>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</si>
  <si>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</si>
  <si>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</si>
  <si>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</si>
  <si>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</si>
  <si>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</si>
  <si>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</si>
  <si>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</si>
  <si>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</si>
  <si>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</si>
  <si>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</si>
  <si>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</si>
  <si>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</si>
  <si>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</si>
  <si>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</si>
  <si>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</si>
  <si>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</si>
  <si>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</si>
  <si>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</si>
  <si>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</si>
  <si>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</si>
  <si>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</si>
  <si>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</si>
  <si>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</si>
  <si>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</si>
  <si>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</si>
  <si>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</si>
  <si>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</si>
  <si>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</si>
  <si>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</si>
  <si>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</si>
  <si>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</si>
  <si>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</si>
  <si>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</si>
  <si>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</si>
  <si>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</si>
  <si>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</si>
  <si>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</si>
  <si>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</si>
  <si>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</si>
  <si>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</si>
  <si>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</si>
  <si>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</si>
  <si>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</si>
  <si>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</si>
  <si>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</si>
  <si>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</si>
  <si>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</si>
  <si>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</si>
  <si>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</si>
  <si>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</si>
  <si>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</si>
  <si>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</si>
  <si>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</si>
  <si>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</si>
  <si>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</si>
  <si>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</si>
  <si>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</si>
  <si>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</si>
  <si>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</si>
  <si>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</si>
  <si>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</si>
  <si>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</si>
  <si>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</si>
  <si>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</si>
  <si>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</si>
  <si>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</si>
  <si>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</si>
  <si>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</si>
  <si>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</si>
  <si>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</si>
  <si>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</si>
  <si>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</si>
  <si>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</si>
  <si>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</si>
  <si>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</si>
  <si>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</si>
  <si>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</si>
  <si>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</si>
  <si>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</si>
  <si>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</si>
  <si>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</si>
  <si>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</si>
  <si>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</si>
  <si>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</si>
  <si>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</si>
  <si>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</si>
  <si>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</si>
  <si>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</si>
  <si>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</si>
  <si>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</si>
  <si>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</si>
  <si>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</si>
  <si>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</si>
  <si>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</si>
  <si>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</si>
  <si>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</si>
  <si>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</si>
  <si>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</si>
  <si>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</si>
  <si>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</si>
  <si>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</si>
  <si>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</si>
  <si>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</si>
  <si>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</si>
  <si>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</si>
  <si>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</si>
  <si>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</si>
  <si>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</si>
  <si>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</si>
  <si>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</si>
  <si>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</si>
  <si>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</si>
  <si>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</si>
  <si>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</si>
  <si>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</si>
  <si>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</si>
  <si>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</si>
  <si>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</si>
  <si>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</si>
  <si>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</si>
  <si>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</si>
  <si>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</si>
  <si>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</si>
  <si>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</si>
  <si>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</si>
  <si>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</si>
  <si>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</si>
  <si>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</si>
  <si>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</si>
  <si>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</si>
  <si>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</si>
  <si>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</si>
  <si>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</si>
  <si>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</si>
  <si>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</si>
  <si>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</si>
  <si>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</si>
  <si>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</si>
  <si>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</si>
  <si>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</si>
  <si>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</si>
  <si>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</si>
  <si>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</si>
  <si>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</si>
  <si>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</si>
  <si>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</si>
  <si>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</si>
  <si>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</si>
  <si>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</si>
  <si>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</si>
  <si>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</si>
  <si>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</si>
  <si>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</si>
  <si>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</si>
  <si>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</si>
  <si>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</si>
  <si>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</si>
  <si>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</si>
  <si>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</si>
  <si>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</si>
  <si>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</si>
  <si>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</si>
  <si>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</si>
  <si>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</si>
  <si>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</si>
  <si>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</si>
  <si>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</si>
  <si>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</si>
  <si>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</si>
  <si>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</si>
  <si>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</si>
  <si>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</si>
  <si>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</si>
  <si>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</si>
  <si>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</si>
  <si>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</si>
  <si>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</si>
  <si>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</si>
  <si>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</si>
  <si>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</si>
  <si>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</si>
  <si>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</si>
  <si>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</si>
  <si>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</si>
  <si>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</si>
  <si>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</si>
  <si>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</si>
  <si>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</si>
  <si>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</si>
  <si>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</si>
  <si>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</si>
  <si>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</si>
  <si>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</si>
  <si>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</si>
  <si>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</si>
  <si>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</si>
  <si>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</si>
  <si>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</si>
  <si>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</si>
  <si>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</si>
  <si>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</si>
  <si>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</si>
  <si>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</si>
  <si>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</si>
  <si>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</si>
  <si>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</si>
  <si>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</si>
  <si>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</si>
  <si>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</si>
  <si>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</si>
  <si>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</si>
  <si>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</si>
  <si>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</si>
  <si>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</si>
  <si>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</si>
  <si>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</si>
  <si>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</si>
  <si>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</si>
  <si>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</si>
  <si>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</si>
  <si>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</si>
  <si>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</si>
  <si>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</si>
  <si>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</si>
  <si>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</si>
  <si>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</si>
  <si>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</si>
  <si>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</si>
  <si>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</si>
  <si>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</si>
  <si>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</si>
  <si>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</si>
  <si>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</si>
  <si>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</si>
  <si>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</si>
  <si>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</si>
  <si>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</si>
  <si>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</si>
  <si>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</si>
  <si>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</si>
  <si>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</si>
  <si>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</si>
  <si>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</si>
  <si>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</si>
  <si>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</si>
  <si>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</si>
  <si>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</si>
  <si>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</si>
  <si>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</si>
  <si>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</si>
  <si>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</si>
  <si>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</si>
  <si>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</si>
  <si>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</si>
  <si>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</si>
  <si>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</si>
  <si>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</si>
  <si>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</si>
  <si>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</si>
  <si>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</si>
  <si>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</si>
  <si>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</si>
  <si>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</si>
  <si>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</si>
  <si>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</si>
  <si>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</si>
  <si>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</si>
  <si>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</si>
  <si>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</si>
  <si>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</si>
  <si>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</si>
  <si>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</si>
  <si>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</si>
  <si>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</si>
  <si>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</si>
  <si>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</si>
  <si>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</si>
  <si>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</si>
  <si>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</si>
  <si>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</si>
  <si>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</si>
  <si>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</si>
  <si>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</si>
  <si>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</si>
  <si>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</si>
  <si>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</si>
  <si>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</si>
  <si>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</si>
  <si>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</si>
  <si>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</si>
  <si>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</si>
  <si>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</si>
  <si>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</si>
  <si>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</si>
  <si>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</si>
  <si>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</si>
  <si>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</si>
  <si>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</si>
  <si>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</si>
  <si>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</si>
  <si>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</si>
  <si>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</si>
  <si>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</si>
  <si>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</si>
  <si>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</si>
  <si>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</si>
  <si>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</si>
  <si>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</si>
  <si>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</si>
  <si>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</si>
  <si>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</si>
  <si>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</si>
  <si>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</si>
  <si>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</si>
  <si>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</si>
  <si>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</si>
  <si>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</si>
  <si>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</si>
  <si>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</si>
  <si>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</si>
  <si>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</si>
  <si>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</si>
  <si>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</si>
  <si>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</si>
  <si>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</si>
  <si>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</si>
  <si>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</si>
  <si>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</si>
  <si>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</si>
  <si>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</si>
  <si>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</si>
  <si>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</si>
  <si>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</si>
  <si>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</si>
  <si>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</si>
  <si>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</si>
  <si>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</si>
  <si>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</si>
  <si>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</si>
  <si>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</si>
  <si>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</si>
  <si>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</si>
  <si>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</si>
  <si>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</si>
  <si>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</si>
  <si>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</si>
  <si>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</si>
  <si>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</si>
  <si>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</si>
  <si>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</si>
  <si>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</si>
  <si>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</si>
  <si>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</si>
  <si>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</si>
  <si>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</si>
  <si>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</si>
  <si>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</si>
  <si>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</si>
  <si>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</si>
  <si>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</si>
  <si>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</si>
  <si>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</si>
  <si>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</si>
  <si>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</si>
  <si>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</si>
  <si>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</si>
  <si>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</si>
  <si>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</si>
  <si>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</si>
  <si>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</si>
  <si>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</si>
  <si>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</si>
  <si>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</si>
  <si>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</si>
  <si>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</si>
  <si>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</si>
  <si>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</si>
  <si>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</si>
  <si>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</si>
  <si>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</si>
  <si>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</si>
  <si>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</si>
  <si>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</si>
  <si>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</si>
  <si>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</si>
  <si>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</si>
  <si>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</si>
  <si>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</si>
  <si>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</si>
  <si>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</si>
  <si>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</si>
  <si>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</si>
  <si>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</si>
  <si>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</si>
  <si>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</si>
  <si>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</si>
  <si>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</si>
  <si>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</si>
  <si>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</si>
  <si>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</si>
  <si>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</si>
  <si>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</si>
  <si>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</si>
  <si>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</si>
  <si>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</si>
  <si>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</si>
  <si>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</si>
  <si>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</si>
  <si>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</si>
  <si>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</si>
  <si>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</si>
  <si>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</si>
  <si>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</si>
  <si>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</si>
  <si>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</si>
  <si>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</si>
  <si>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</si>
  <si>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</si>
  <si>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</si>
  <si>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</si>
  <si>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</si>
  <si>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</si>
  <si>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</si>
  <si>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</si>
  <si>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</si>
  <si>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</si>
  <si>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</si>
  <si>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</si>
  <si>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</si>
  <si>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</si>
  <si>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</si>
  <si>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</si>
  <si>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</si>
  <si>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</si>
  <si>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</si>
  <si>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</si>
  <si>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</si>
  <si>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</si>
  <si>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</si>
  <si>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</si>
  <si>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</si>
  <si>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</si>
  <si>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</si>
  <si>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</si>
  <si>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</si>
  <si>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</si>
  <si>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</si>
  <si>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</si>
  <si>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</si>
  <si>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</si>
  <si>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</si>
  <si>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</si>
  <si>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</si>
  <si>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</si>
  <si>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</si>
  <si>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</si>
  <si>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</si>
  <si>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</si>
  <si>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</si>
  <si>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</si>
  <si>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</si>
  <si>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</si>
  <si>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</si>
  <si>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</si>
  <si>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</si>
  <si>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</si>
  <si>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</si>
  <si>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</si>
  <si>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</si>
  <si>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</si>
  <si>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</si>
  <si>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</si>
  <si>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</si>
  <si>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</si>
  <si>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</si>
  <si>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</si>
  <si>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</si>
  <si>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</si>
  <si>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</si>
  <si>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</si>
  <si>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</si>
  <si>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</si>
  <si>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</si>
  <si>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</si>
  <si>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</si>
  <si>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</si>
  <si>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</si>
  <si>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</si>
  <si>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</si>
  <si>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</si>
  <si>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</si>
  <si>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</si>
  <si>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</si>
  <si>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</si>
  <si>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</si>
  <si>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</si>
  <si>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</si>
  <si>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</si>
  <si>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</si>
  <si>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</si>
  <si>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</si>
  <si>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</si>
  <si>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</si>
  <si>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</si>
  <si>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</si>
  <si>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</si>
  <si>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</si>
  <si>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</si>
  <si>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</si>
  <si>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</si>
  <si>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</si>
  <si>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</si>
  <si>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</si>
  <si>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</si>
  <si>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</si>
  <si>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</si>
  <si>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</si>
  <si>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</si>
  <si>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</si>
  <si>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</si>
  <si>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</si>
  <si>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</si>
  <si>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</si>
  <si>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</si>
  <si>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</si>
  <si>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</si>
  <si>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</si>
  <si>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</si>
  <si>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</si>
  <si>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</si>
  <si>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</si>
  <si>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</si>
  <si>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</si>
  <si>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</si>
  <si>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</si>
  <si>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</si>
  <si>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</si>
  <si>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</si>
  <si>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</si>
  <si>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</si>
  <si>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</si>
  <si>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</si>
  <si>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</si>
  <si>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</si>
  <si>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</si>
  <si>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</si>
  <si>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</si>
  <si>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</si>
  <si>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</si>
  <si>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</si>
  <si>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</si>
  <si>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</si>
  <si>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</si>
  <si>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</si>
  <si>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</si>
  <si>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</si>
  <si>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</si>
  <si>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</si>
  <si>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</si>
  <si>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</si>
  <si>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</si>
  <si>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</si>
  <si>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</si>
  <si>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</si>
  <si>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</si>
  <si>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</si>
  <si>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</si>
  <si>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</si>
  <si>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</si>
  <si>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</si>
  <si>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</si>
  <si>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</si>
  <si>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</si>
  <si>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</si>
  <si>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</si>
  <si>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</si>
  <si>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</si>
  <si>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</si>
  <si>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</si>
  <si>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</si>
  <si>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</si>
  <si>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</si>
  <si>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</si>
  <si>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</si>
  <si>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</si>
  <si>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</si>
  <si>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</si>
  <si>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</si>
  <si>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</si>
  <si>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</si>
  <si>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</si>
  <si>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</si>
  <si>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</si>
  <si>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</si>
  <si>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</si>
  <si>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</si>
  <si>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</si>
  <si>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</si>
  <si>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</si>
  <si>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</si>
  <si>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</si>
  <si>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</si>
  <si>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</si>
  <si>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</si>
  <si>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</si>
  <si>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</si>
  <si>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</si>
  <si>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</si>
  <si>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</si>
  <si>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</si>
  <si>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</si>
  <si>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</si>
  <si>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</si>
  <si>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</si>
  <si>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</si>
  <si>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</si>
  <si>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</si>
  <si>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</si>
  <si>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</si>
  <si>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</si>
  <si>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</si>
  <si>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</si>
  <si>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</si>
  <si>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</si>
  <si>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</si>
  <si>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</si>
  <si>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</si>
  <si>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</si>
  <si>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</si>
  <si>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</si>
  <si>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</si>
  <si>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</si>
  <si>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</si>
  <si>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</si>
  <si>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</si>
  <si>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</si>
  <si>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</si>
  <si>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</si>
  <si>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</si>
  <si>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</si>
  <si>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</si>
  <si>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</si>
  <si>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</si>
  <si>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</si>
  <si>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</si>
  <si>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</si>
  <si>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</si>
  <si>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</si>
  <si>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</si>
  <si>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</si>
  <si>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</si>
  <si>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</si>
  <si>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</si>
  <si>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</si>
  <si>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</si>
  <si>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</si>
  <si>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</si>
  <si>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</si>
  <si>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</si>
  <si>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</si>
  <si>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</si>
  <si>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</si>
  <si>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</si>
  <si>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</si>
  <si>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</si>
  <si>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</si>
  <si>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</si>
  <si>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</si>
  <si>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</si>
  <si>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</si>
  <si>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</si>
  <si>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</si>
  <si>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</si>
  <si>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</si>
  <si>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</si>
  <si>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</si>
  <si>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</si>
  <si>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</si>
  <si>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</si>
  <si>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</si>
  <si>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</si>
  <si>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</si>
  <si>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</si>
  <si>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</si>
  <si>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</si>
  <si>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</si>
  <si>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</si>
  <si>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</si>
  <si>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</si>
  <si>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</si>
  <si>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</si>
  <si>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</si>
  <si>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</si>
  <si>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</si>
  <si>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</si>
  <si>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</si>
  <si>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</si>
  <si>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</si>
  <si>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</si>
  <si>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</si>
  <si>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</si>
  <si>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</si>
  <si>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</si>
  <si>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</si>
  <si>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</si>
  <si>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</si>
  <si>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</si>
  <si>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</si>
  <si>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</si>
  <si>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</si>
  <si>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</si>
  <si>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</si>
  <si>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</si>
  <si>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</si>
  <si>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</si>
  <si>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</si>
  <si>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</si>
  <si>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</si>
  <si>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</si>
  <si>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</si>
  <si>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</si>
  <si>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</si>
  <si>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</si>
  <si>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</si>
  <si>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</si>
  <si>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</si>
  <si>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</si>
  <si>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</si>
  <si>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</si>
  <si>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</si>
  <si>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</si>
  <si>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</si>
  <si>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</si>
  <si>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</si>
  <si>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</si>
  <si>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</si>
  <si>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</si>
  <si>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</si>
  <si>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</si>
  <si>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</si>
  <si>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</si>
  <si>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</si>
  <si>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</si>
  <si>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</si>
  <si>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</si>
  <si>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</si>
  <si>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</si>
  <si>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</si>
  <si>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</si>
  <si>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</si>
  <si>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</si>
  <si>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</si>
  <si>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</si>
  <si>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</si>
  <si>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</si>
  <si>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</si>
  <si>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</si>
  <si>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</si>
  <si>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</si>
  <si>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</si>
  <si>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</si>
  <si>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</si>
  <si>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</si>
  <si>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</si>
  <si>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</si>
  <si>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</si>
  <si>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</si>
  <si>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</si>
  <si>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</si>
  <si>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</si>
  <si>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</si>
  <si>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</si>
  <si>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</si>
  <si>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</si>
  <si>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</si>
  <si>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</si>
  <si>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</si>
  <si>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</si>
  <si>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</si>
  <si>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</si>
  <si>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</si>
  <si>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</si>
  <si>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</si>
  <si>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</si>
  <si>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</si>
  <si>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</si>
  <si>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</si>
  <si>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</si>
  <si>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</si>
  <si>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</si>
  <si>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</si>
  <si>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</si>
  <si>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</si>
  <si>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</si>
  <si>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</si>
  <si>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</si>
  <si>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</si>
  <si>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</si>
  <si>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</si>
  <si>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</si>
  <si>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</si>
  <si>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</si>
  <si>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</si>
  <si>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</si>
  <si>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</si>
  <si>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</si>
  <si>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</si>
  <si>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</si>
  <si>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</si>
  <si>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</si>
  <si>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</si>
  <si>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</si>
  <si>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</si>
  <si>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</si>
  <si>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</si>
  <si>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</si>
  <si>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</si>
  <si>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</si>
  <si>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</si>
  <si>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</si>
  <si>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</si>
  <si>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</si>
  <si>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</si>
  <si>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</si>
  <si>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</si>
  <si>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</si>
  <si>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</si>
  <si>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</si>
  <si>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</si>
  <si>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</si>
  <si>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</si>
  <si>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</si>
  <si>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</si>
  <si>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</si>
  <si>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</si>
  <si>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</si>
  <si>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</si>
  <si>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</si>
  <si>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</si>
  <si>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</si>
  <si>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</si>
  <si>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</si>
  <si>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</si>
  <si>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</si>
  <si>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</si>
  <si>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</si>
  <si>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</si>
  <si>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</si>
  <si>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</si>
  <si>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</si>
  <si>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</si>
  <si>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</si>
  <si>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</si>
  <si>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</si>
  <si>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</si>
  <si>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</si>
  <si>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</si>
  <si>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</si>
  <si>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</si>
  <si>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</si>
  <si>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</si>
  <si>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</si>
  <si>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</si>
  <si>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</si>
  <si>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</si>
  <si>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</si>
  <si>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</si>
  <si>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</si>
  <si>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</si>
  <si>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</si>
  <si>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</si>
  <si>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</si>
  <si>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</si>
  <si>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</si>
  <si>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</si>
  <si>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</si>
  <si>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</si>
  <si>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</si>
  <si>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</si>
  <si>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</si>
  <si>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</si>
  <si>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</si>
  <si>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</si>
  <si>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</si>
  <si>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</si>
  <si>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</si>
  <si>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</si>
  <si>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</si>
  <si>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</si>
  <si>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</si>
  <si>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</si>
  <si>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</si>
  <si>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</si>
  <si>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</si>
  <si>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</si>
  <si>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</si>
  <si>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</si>
  <si>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</si>
  <si>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</si>
  <si>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</si>
  <si>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</si>
  <si>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</si>
  <si>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</si>
  <si>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</si>
  <si>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</si>
  <si>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</si>
  <si>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</si>
  <si>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</si>
  <si>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</si>
  <si>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</si>
  <si>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</si>
  <si>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</si>
  <si>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</si>
  <si>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</si>
  <si>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</si>
  <si>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</si>
  <si>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</si>
  <si>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</si>
  <si>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</si>
  <si>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</si>
  <si>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</si>
  <si>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</si>
  <si>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</si>
  <si>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</si>
  <si>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</si>
  <si>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</si>
  <si>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</si>
  <si>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</si>
  <si>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</si>
  <si>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</si>
  <si>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</si>
  <si>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</si>
  <si>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</si>
  <si>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</si>
  <si>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</si>
  <si>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</si>
  <si>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</si>
  <si>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</si>
  <si>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</si>
  <si>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</si>
  <si>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</si>
  <si>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</si>
  <si>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</si>
  <si>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</si>
  <si>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</si>
  <si>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</si>
  <si>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</si>
  <si>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</si>
  <si>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</si>
  <si>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</si>
  <si>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</si>
  <si>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</si>
  <si>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</si>
  <si>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</si>
  <si>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</si>
  <si>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</si>
  <si>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</si>
  <si>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</si>
  <si>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</si>
  <si>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</si>
  <si>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</si>
  <si>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</si>
  <si>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</si>
  <si>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</si>
  <si>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</si>
  <si>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</si>
  <si>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</si>
  <si>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</si>
  <si>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</si>
  <si>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</si>
  <si>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</si>
  <si>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</si>
  <si>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</si>
  <si>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</si>
  <si>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</si>
  <si>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</si>
  <si>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</si>
  <si>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</si>
  <si>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</si>
  <si>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</si>
  <si>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</si>
  <si>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</si>
  <si>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</si>
  <si>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</si>
  <si>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</si>
  <si>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</si>
  <si>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</si>
  <si>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</si>
  <si>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</si>
  <si>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</si>
  <si>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</si>
  <si>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</si>
  <si>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</si>
  <si>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</si>
  <si>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</si>
  <si>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</si>
  <si>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</si>
  <si>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</si>
  <si>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</si>
  <si>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</si>
  <si>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</si>
  <si>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</si>
  <si>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</si>
  <si>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</si>
  <si>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</si>
  <si>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</si>
  <si>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</si>
  <si>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</si>
  <si>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</si>
  <si>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</si>
  <si>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</si>
  <si>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</si>
  <si>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</si>
  <si>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</si>
  <si>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</si>
  <si>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</si>
  <si>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</si>
  <si>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</si>
  <si>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</si>
  <si>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</si>
  <si>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</si>
  <si>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</si>
  <si>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</si>
  <si>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</si>
  <si>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</si>
  <si>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</si>
  <si>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</si>
  <si>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</si>
  <si>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</si>
  <si>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</si>
  <si>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</si>
  <si>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</si>
  <si>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</si>
  <si>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</si>
  <si>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</si>
  <si>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</si>
  <si>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</si>
  <si>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</si>
  <si>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</si>
  <si>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</si>
  <si>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</si>
  <si>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</si>
  <si>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</si>
  <si>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</si>
  <si>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</si>
  <si>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</si>
  <si>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</si>
  <si>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</si>
  <si>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</si>
  <si>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</si>
  <si>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</si>
  <si>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</si>
  <si>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</si>
  <si>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</si>
  <si>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</si>
  <si>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</si>
  <si>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</si>
  <si>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</si>
  <si>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</si>
  <si>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</si>
  <si>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</si>
  <si>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</si>
  <si>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</si>
  <si>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</si>
  <si>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</si>
  <si>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</si>
  <si>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</si>
  <si>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</si>
  <si>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</si>
  <si>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</si>
  <si>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</si>
  <si>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</si>
  <si>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</si>
  <si>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</si>
  <si>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</si>
  <si>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</si>
  <si>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</si>
  <si>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</si>
  <si>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</si>
  <si>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</si>
  <si>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</si>
  <si>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</si>
  <si>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</si>
  <si>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</si>
  <si>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</si>
  <si>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</si>
  <si>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</si>
  <si>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</si>
  <si>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</si>
  <si>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</si>
  <si>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</si>
  <si>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</si>
  <si>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</si>
  <si>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</si>
  <si>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</si>
  <si>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</si>
  <si>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</si>
  <si>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</si>
  <si>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</si>
  <si>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</si>
  <si>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</si>
  <si>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</si>
  <si>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</si>
  <si>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</si>
  <si>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</si>
  <si>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</si>
  <si>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</si>
  <si>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</si>
  <si>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</si>
  <si>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</si>
  <si>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</si>
  <si>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</si>
  <si>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</si>
  <si>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</si>
  <si>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</si>
  <si>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</si>
  <si>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</si>
  <si>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</si>
  <si>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</si>
  <si>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</si>
  <si>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</si>
  <si>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</si>
  <si>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</si>
  <si>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</si>
  <si>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</si>
  <si>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</si>
  <si>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</si>
  <si>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</si>
  <si>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</si>
  <si>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</si>
  <si>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</si>
  <si>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</si>
  <si>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</si>
  <si>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</si>
  <si>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</si>
  <si>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</si>
  <si>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</si>
  <si>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</si>
  <si>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</si>
  <si>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</si>
  <si>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</si>
  <si>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</si>
  <si>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</si>
  <si>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</si>
  <si>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</si>
  <si>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</si>
  <si>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</si>
  <si>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</si>
  <si>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</si>
  <si>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</si>
  <si>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</si>
  <si>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</si>
  <si>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</si>
  <si>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</si>
  <si>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</si>
  <si>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</si>
  <si>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</si>
  <si>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</si>
  <si>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</si>
  <si>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</si>
  <si>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</si>
  <si>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</si>
  <si>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</si>
  <si>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</si>
  <si>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</si>
  <si>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</si>
  <si>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</si>
  <si>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</si>
  <si>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</si>
  <si>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</si>
  <si>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</si>
  <si>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</si>
  <si>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</si>
  <si>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</si>
  <si>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</si>
  <si>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</si>
  <si>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</si>
  <si>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</si>
  <si>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</si>
  <si>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</si>
  <si>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</si>
  <si>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</si>
  <si>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</si>
  <si>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</si>
  <si>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</si>
  <si>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</si>
  <si>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</si>
  <si>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</si>
  <si>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</si>
  <si>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</si>
  <si>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</si>
  <si>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</si>
  <si>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</si>
  <si>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</si>
  <si>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</si>
  <si>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</si>
  <si>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</si>
  <si>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</si>
  <si>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</si>
  <si>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</si>
  <si>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</si>
  <si>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</si>
  <si>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</si>
  <si>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</si>
  <si>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</si>
  <si>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</si>
  <si>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</si>
  <si>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</si>
  <si>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</si>
  <si>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</si>
  <si>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</si>
  <si>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</si>
  <si>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</si>
  <si>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</si>
  <si>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</si>
  <si>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</si>
  <si>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</si>
  <si>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</si>
  <si>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</si>
  <si>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</si>
  <si>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</si>
  <si>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</si>
  <si>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</si>
  <si>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</si>
  <si>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</si>
  <si>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</si>
  <si>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</si>
  <si>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</si>
  <si>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</si>
  <si>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</si>
  <si>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</si>
  <si>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</si>
  <si>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</si>
  <si>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</si>
  <si>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</si>
  <si>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</si>
  <si>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</si>
  <si>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</si>
  <si>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</si>
  <si>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</si>
  <si>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</si>
  <si>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</si>
  <si>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</si>
  <si>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</si>
  <si>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</si>
  <si>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</si>
  <si>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</si>
  <si>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</si>
  <si>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</si>
  <si>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</si>
  <si>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</si>
  <si>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</si>
  <si>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</si>
  <si>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</si>
  <si>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</si>
  <si>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</si>
  <si>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</si>
  <si>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</si>
  <si>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</si>
  <si>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</si>
  <si>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</si>
  <si>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</si>
  <si>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</si>
  <si>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</si>
  <si>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</si>
  <si>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</si>
  <si>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</si>
  <si>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</si>
  <si>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</si>
  <si>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</si>
  <si>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</si>
  <si>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</si>
  <si>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</si>
  <si>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</si>
  <si>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</si>
  <si>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</si>
  <si>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</si>
  <si>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</si>
  <si>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</si>
  <si>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</si>
  <si>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</si>
  <si>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</si>
  <si>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</si>
  <si>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</si>
  <si>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</si>
  <si>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</si>
  <si>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</si>
  <si>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</si>
  <si>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</si>
  <si>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</si>
  <si>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</si>
  <si>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</si>
  <si>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</si>
  <si>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</si>
  <si>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</si>
  <si>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</si>
  <si>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</si>
  <si>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</si>
  <si>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</si>
  <si>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</si>
  <si>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</si>
  <si>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</si>
  <si>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</si>
  <si>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</si>
  <si>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</si>
  <si>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</si>
  <si>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</si>
  <si>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</si>
  <si>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</si>
  <si>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</si>
  <si>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</si>
  <si>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</si>
  <si>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</si>
  <si>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</si>
  <si>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</si>
  <si>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</si>
  <si>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</si>
  <si>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</si>
  <si>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</si>
  <si>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</si>
  <si>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</si>
  <si>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</si>
  <si>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</si>
  <si>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</si>
  <si>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</si>
  <si>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</si>
  <si>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</si>
  <si>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</si>
  <si>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</si>
  <si>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</si>
  <si>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</si>
  <si>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</si>
  <si>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</si>
  <si>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</si>
  <si>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</si>
  <si>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</si>
  <si>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</si>
  <si>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</si>
  <si>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</si>
  <si>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</si>
  <si>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</si>
  <si>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</si>
  <si>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</si>
  <si>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</si>
  <si>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</si>
  <si>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</si>
  <si>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</si>
  <si>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</si>
  <si>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</si>
  <si>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</si>
  <si>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</si>
  <si>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</si>
  <si>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</si>
  <si>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</si>
  <si>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</si>
  <si>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</si>
  <si>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</si>
  <si>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</si>
  <si>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</si>
  <si>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</si>
  <si>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</si>
  <si>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</si>
  <si>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</si>
  <si>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</si>
  <si>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</si>
  <si>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</si>
  <si>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</si>
  <si>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</si>
  <si>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</si>
  <si>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</si>
  <si>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</si>
  <si>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</si>
  <si>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</si>
  <si>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</si>
  <si>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</si>
  <si>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</si>
  <si>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</si>
  <si>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</si>
  <si>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</si>
  <si>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</si>
  <si>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</si>
  <si>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</si>
  <si>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</si>
  <si>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</si>
  <si>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</si>
  <si>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</si>
  <si>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</si>
  <si>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</si>
  <si>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</si>
  <si>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</si>
  <si>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</si>
  <si>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</si>
  <si>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</si>
  <si>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</si>
  <si>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</si>
  <si>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</si>
  <si>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</si>
  <si>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</si>
  <si>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</si>
  <si>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</si>
  <si>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</si>
  <si>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</si>
  <si>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</si>
  <si>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</si>
  <si>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</si>
  <si>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</si>
  <si>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</si>
  <si>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</si>
  <si>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</si>
  <si>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</si>
  <si>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</si>
  <si>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</si>
  <si>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</si>
  <si>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</si>
  <si>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</si>
  <si>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</si>
  <si>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</si>
  <si>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</si>
  <si>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</si>
  <si>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</si>
  <si>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</si>
  <si>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</si>
  <si>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</si>
  <si>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</si>
  <si>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</si>
  <si>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</si>
  <si>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</si>
  <si>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</si>
  <si>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</si>
  <si>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</si>
  <si>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</si>
  <si>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</si>
  <si>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</si>
  <si>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</si>
  <si>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</si>
  <si>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</si>
  <si>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</si>
  <si>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</si>
  <si>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</si>
  <si>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</si>
  <si>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</si>
  <si>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</si>
  <si>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</si>
  <si>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</si>
  <si>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</si>
  <si>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</si>
  <si>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</si>
  <si>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</si>
  <si>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</si>
  <si>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</si>
  <si>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</si>
  <si>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</si>
  <si>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</si>
  <si>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</si>
  <si>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</si>
  <si>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</si>
  <si>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</si>
  <si>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</si>
  <si>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</si>
  <si>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</si>
  <si>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</si>
  <si>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</si>
  <si>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</si>
  <si>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</si>
  <si>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</si>
  <si>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</si>
  <si>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</si>
  <si>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</si>
  <si>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</si>
  <si>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</si>
  <si>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</si>
  <si>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</si>
  <si>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</si>
  <si>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</si>
  <si>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</si>
  <si>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</si>
  <si>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</si>
  <si>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</si>
  <si>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</si>
  <si>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</si>
  <si>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</si>
  <si>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</si>
  <si>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</si>
  <si>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</si>
  <si>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</si>
  <si>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</si>
  <si>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</si>
  <si>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</si>
  <si>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</si>
  <si>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</si>
  <si>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</si>
  <si>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</si>
  <si>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</si>
  <si>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</si>
  <si>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</si>
  <si>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</si>
  <si>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</si>
  <si>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</si>
  <si>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</si>
  <si>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</si>
  <si>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</si>
  <si>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</si>
  <si>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</si>
  <si>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</si>
  <si>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</si>
  <si>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</si>
  <si>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</si>
  <si>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</si>
  <si>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</si>
  <si>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</si>
  <si>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</si>
  <si>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</si>
  <si>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</si>
  <si>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</si>
  <si>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</si>
  <si>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</si>
  <si>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</si>
  <si>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</si>
  <si>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</si>
  <si>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</si>
  <si>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</si>
  <si>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</si>
  <si>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</si>
  <si>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</si>
  <si>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</si>
  <si>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</si>
  <si>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</si>
  <si>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</si>
  <si>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</si>
  <si>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</si>
  <si>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</si>
  <si>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</si>
  <si>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</si>
  <si>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</si>
  <si>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</si>
  <si>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</si>
  <si>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</si>
  <si>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</si>
  <si>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</si>
  <si>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</si>
  <si>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</si>
  <si>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</si>
  <si>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</si>
  <si>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</si>
  <si>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</si>
  <si>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</si>
  <si>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</si>
  <si>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</si>
  <si>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</si>
  <si>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</si>
  <si>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</si>
  <si>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</si>
  <si>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</si>
  <si>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</si>
  <si>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</si>
  <si>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</si>
  <si>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</si>
  <si>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</si>
  <si>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</si>
  <si>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</si>
  <si>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</si>
  <si>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</si>
  <si>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</si>
  <si>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</si>
  <si>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</si>
  <si>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</si>
  <si>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</si>
  <si>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</si>
  <si>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</si>
  <si>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</si>
  <si>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</si>
  <si>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</si>
  <si>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</si>
  <si>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</si>
  <si>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</si>
  <si>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</si>
  <si>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</si>
  <si>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</si>
  <si>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</si>
  <si>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</si>
  <si>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</si>
  <si>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</si>
  <si>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</si>
  <si>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</si>
  <si>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</si>
  <si>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</si>
  <si>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</si>
  <si>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</si>
  <si>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</si>
  <si>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</si>
  <si>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</si>
  <si>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</si>
  <si>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</si>
  <si>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</si>
  <si>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</si>
  <si>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</si>
  <si>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</si>
  <si>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</si>
  <si>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</si>
  <si>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</si>
  <si>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</si>
  <si>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</si>
  <si>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</si>
  <si>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</si>
  <si>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</si>
  <si>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</si>
  <si>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</si>
  <si>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</si>
  <si>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</si>
  <si>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</si>
  <si>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</si>
  <si>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</si>
  <si>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</si>
  <si>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</si>
  <si>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</si>
  <si>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</si>
  <si>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</si>
  <si>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</si>
  <si>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</si>
  <si>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</si>
  <si>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</si>
  <si>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</si>
  <si>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</si>
  <si>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</si>
  <si>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</si>
  <si>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</si>
  <si>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</si>
  <si>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</si>
  <si>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</si>
  <si>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</si>
  <si>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</si>
  <si>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</si>
  <si>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</si>
  <si>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</si>
  <si>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</si>
  <si>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</si>
  <si>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</si>
  <si>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</si>
  <si>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</si>
  <si>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</si>
  <si>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</si>
  <si>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</si>
  <si>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</si>
  <si>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</si>
  <si>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</si>
  <si>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</si>
  <si>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</si>
  <si>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</si>
  <si>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</si>
  <si>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</si>
  <si>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</si>
  <si>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</si>
  <si>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</si>
  <si>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</si>
  <si>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</si>
  <si>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</si>
  <si>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</si>
  <si>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</si>
  <si>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</si>
  <si>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</si>
  <si>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</si>
  <si>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</si>
  <si>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</si>
  <si>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</si>
  <si>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</si>
  <si>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</si>
  <si>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</si>
  <si>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</si>
  <si>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</si>
  <si>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</si>
  <si>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</si>
  <si>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</si>
  <si>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</si>
  <si>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</si>
  <si>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</si>
  <si>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</si>
  <si>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</si>
  <si>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</si>
  <si>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</si>
  <si>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</si>
  <si>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</si>
  <si>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</si>
  <si>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</si>
  <si>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</si>
  <si>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</si>
  <si>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</si>
  <si>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</si>
  <si>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</si>
  <si>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</si>
  <si>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</si>
  <si>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</si>
  <si>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</si>
  <si>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</si>
  <si>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</si>
  <si>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</si>
  <si>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</si>
  <si>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</si>
  <si>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</si>
  <si>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</si>
  <si>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</si>
  <si>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</si>
  <si>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</si>
  <si>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</si>
  <si>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</si>
  <si>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</si>
  <si>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</si>
  <si>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</si>
  <si>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</si>
  <si>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</si>
  <si>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</si>
  <si>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</si>
  <si>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</si>
  <si>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</si>
  <si>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</si>
  <si>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</si>
  <si>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</si>
  <si>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</si>
  <si>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</si>
  <si>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</si>
  <si>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</si>
  <si>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</si>
  <si>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</si>
  <si>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</si>
  <si>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</si>
  <si>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</si>
  <si>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</si>
  <si>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</si>
  <si>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</si>
  <si>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</si>
  <si>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</si>
  <si>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</si>
  <si>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</si>
  <si>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</si>
  <si>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</si>
  <si>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</si>
  <si>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</si>
  <si>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</si>
  <si>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</si>
  <si>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</si>
  <si>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</si>
  <si>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</si>
  <si>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</si>
  <si>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</si>
  <si>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</si>
  <si>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</si>
  <si>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</si>
  <si>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</si>
  <si>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</si>
  <si>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</si>
  <si>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</si>
  <si>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</si>
  <si>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</si>
  <si>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</si>
  <si>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</si>
  <si>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</si>
  <si>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</si>
  <si>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</si>
  <si>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</si>
  <si>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</si>
  <si>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</si>
  <si>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</si>
  <si>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</si>
  <si>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</si>
  <si>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</si>
  <si>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</si>
  <si>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</si>
  <si>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</si>
  <si>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</si>
  <si>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</si>
  <si>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</si>
  <si>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</si>
  <si>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</si>
  <si>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</si>
  <si>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</si>
  <si>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</si>
  <si>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</si>
  <si>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</si>
  <si>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</si>
  <si>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</si>
  <si>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</si>
  <si>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</si>
  <si>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</si>
  <si>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</si>
  <si>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</si>
  <si>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</si>
  <si>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</si>
  <si>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</si>
  <si>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</si>
  <si>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</si>
  <si>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</si>
  <si>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</si>
  <si>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</si>
  <si>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</si>
  <si>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</si>
  <si>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</si>
  <si>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</si>
  <si>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</si>
  <si>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</si>
  <si>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</si>
  <si>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</si>
  <si>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</si>
  <si>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</si>
  <si>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</si>
  <si>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</si>
  <si>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</si>
  <si>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</si>
  <si>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</si>
  <si>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</si>
  <si>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</si>
  <si>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</si>
  <si>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</si>
  <si>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</si>
  <si>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</si>
  <si>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</si>
  <si>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</si>
  <si>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</si>
  <si>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</si>
  <si>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</si>
  <si>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</si>
  <si>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</si>
  <si>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</si>
  <si>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</si>
  <si>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</si>
  <si>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</si>
  <si>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</si>
  <si>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</si>
  <si>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</si>
  <si>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</si>
  <si>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</si>
  <si>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</si>
  <si>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</si>
  <si>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</si>
  <si>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</si>
  <si>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</si>
  <si>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</si>
  <si>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</si>
  <si>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</si>
  <si>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</si>
  <si>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</si>
  <si>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</si>
  <si>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</si>
  <si>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</si>
  <si>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</si>
  <si>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</si>
  <si>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</si>
  <si>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</si>
  <si>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</si>
  <si>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</si>
  <si>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</si>
  <si>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</si>
  <si>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</si>
  <si>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</si>
  <si>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</si>
  <si>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</si>
  <si>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</si>
  <si>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</si>
  <si>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</si>
  <si>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</si>
  <si>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</si>
  <si>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</si>
  <si>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</si>
  <si>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</si>
  <si>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</si>
  <si>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</si>
  <si>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</si>
  <si>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</si>
  <si>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</si>
  <si>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</si>
  <si>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</si>
  <si>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</si>
  <si>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</si>
  <si>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</si>
  <si>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</si>
  <si>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</si>
  <si>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</si>
  <si>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</si>
  <si>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</si>
  <si>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</si>
  <si>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</si>
  <si>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</si>
  <si>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</si>
  <si>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</si>
  <si>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</si>
  <si>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</si>
  <si>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</si>
  <si>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</si>
  <si>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</si>
  <si>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</si>
  <si>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</si>
  <si>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</si>
  <si>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</si>
  <si>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</si>
  <si>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</si>
  <si>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</si>
  <si>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</si>
  <si>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</si>
  <si>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</si>
  <si>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</si>
  <si>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</si>
  <si>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</si>
  <si>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</si>
  <si>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</si>
  <si>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</si>
  <si>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</si>
  <si>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</si>
  <si>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</si>
  <si>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</si>
  <si>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</si>
  <si>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</si>
  <si>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</si>
  <si>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</si>
  <si>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</si>
  <si>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</si>
  <si>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</si>
  <si>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</si>
  <si>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</si>
  <si>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</si>
  <si>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</si>
  <si>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</si>
  <si>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</si>
  <si>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</si>
  <si>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</si>
  <si>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</si>
  <si>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</si>
  <si>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</si>
  <si>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</si>
  <si>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</si>
  <si>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</si>
  <si>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</si>
  <si>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</si>
  <si>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</si>
  <si>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</si>
  <si>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</si>
  <si>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</si>
  <si>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</si>
  <si>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</si>
  <si>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</si>
  <si>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</si>
  <si>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</si>
  <si>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</si>
  <si>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</si>
  <si>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</si>
  <si>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</si>
  <si>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</si>
  <si>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</si>
  <si>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</si>
  <si>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</si>
  <si>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</si>
  <si>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</si>
  <si>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</si>
  <si>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</si>
  <si>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</si>
  <si>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</si>
  <si>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</si>
  <si>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</si>
  <si>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</si>
  <si>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</si>
  <si>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</si>
  <si>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</si>
  <si>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</si>
  <si>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</si>
  <si>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</si>
  <si>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</si>
  <si>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</si>
  <si>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</si>
  <si>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</si>
  <si>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</si>
  <si>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</si>
  <si>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</si>
  <si>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</si>
  <si>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</si>
  <si>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</si>
  <si>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</si>
  <si>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</si>
  <si>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</si>
  <si>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</si>
  <si>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</si>
  <si>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</si>
  <si>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</si>
  <si>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</si>
  <si>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</si>
  <si>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</si>
  <si>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</si>
  <si>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</si>
  <si>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</si>
  <si>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</si>
  <si>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</si>
  <si>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</si>
  <si>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</si>
  <si>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</si>
  <si>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</si>
  <si>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</si>
  <si>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</si>
  <si>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</si>
  <si>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</si>
  <si>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</si>
  <si>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</si>
  <si>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</si>
  <si>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</si>
  <si>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</si>
  <si>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</si>
  <si>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</si>
  <si>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</si>
  <si>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</si>
  <si>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</si>
  <si>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</si>
  <si>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</si>
  <si>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</si>
  <si>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</si>
  <si>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</si>
  <si>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</si>
  <si>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</si>
  <si>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</si>
  <si>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</si>
  <si>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</si>
  <si>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</si>
  <si>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</si>
  <si>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</si>
  <si>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</si>
  <si>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</si>
  <si>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</si>
  <si>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</si>
  <si>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</si>
  <si>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</si>
  <si>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</si>
  <si>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</si>
  <si>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</si>
  <si>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</si>
  <si>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</si>
  <si>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</si>
  <si>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</si>
  <si>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</si>
  <si>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</si>
  <si>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</si>
  <si>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</si>
  <si>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</si>
  <si>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</si>
  <si>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</si>
  <si>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</si>
  <si>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</si>
  <si>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</si>
  <si>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</si>
  <si>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</si>
  <si>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</si>
  <si>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</si>
  <si>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</si>
  <si>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</si>
  <si>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</si>
  <si>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</si>
  <si>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</si>
  <si>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</si>
  <si>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</si>
  <si>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</si>
  <si>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</si>
  <si>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</si>
  <si>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</si>
  <si>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</si>
  <si>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</si>
  <si>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</si>
  <si>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</si>
  <si>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</si>
  <si>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</si>
  <si>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</si>
  <si>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</si>
  <si>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</si>
  <si>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</si>
  <si>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</si>
  <si>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</si>
  <si>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</si>
  <si>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</si>
  <si>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</si>
  <si>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</si>
  <si>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</si>
  <si>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</si>
  <si>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</si>
  <si>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</si>
  <si>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</si>
  <si>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B01-07-0108</t>
  </si>
  <si>
    <t>20250292</t>
  </si>
  <si>
    <t>prenájom priestorov kúpaliska Červená hviezda</t>
  </si>
  <si>
    <t>31679692</t>
  </si>
  <si>
    <t>TEHO Košice</t>
  </si>
  <si>
    <t>B01-09-0112</t>
  </si>
  <si>
    <t>20250372</t>
  </si>
  <si>
    <t>prenájom bazéna kúpaliska Červená hviezda</t>
  </si>
  <si>
    <t>B01-09-0120</t>
  </si>
  <si>
    <t>20250004</t>
  </si>
  <si>
    <t>služby športového odborníka pre plavecké tábory 2025</t>
  </si>
  <si>
    <t>57152781</t>
  </si>
  <si>
    <t>Samuel Karabáš</t>
  </si>
  <si>
    <t>B01-09-0123</t>
  </si>
  <si>
    <t>52683575</t>
  </si>
  <si>
    <t>Radka Laincz</t>
  </si>
  <si>
    <t>20250015</t>
  </si>
  <si>
    <t xml:space="preserve">Ján Šurim </t>
  </si>
  <si>
    <t>Kontaktná osoba zodpovedná za vyplnený formulár
meno a priezvisko:Ján Šurim
e-mail:jan.surim@gmail.com
tel. kontakt (mobil):+421908744859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</si>
</sst>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52" val="4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45961</v>
      </c>
      <c r="D1" s="26"/>
      <c r="G1" s="252">
        <v>45688</v>
      </c>
    </row>
    <row r="2" spans="1:7" ht="13.8" x14ac:dyDescent="0.25">
      <c r="A2" s="28"/>
      <c r="B2" s="28"/>
      <c r="G2" s="252">
        <v>45716</v>
      </c>
    </row>
    <row r="3" spans="1:7" ht="13.8" x14ac:dyDescent="0.25">
      <c r="A3" s="30" t="s">
        <v>312</v>
      </c>
      <c r="B3" s="338" t="str">
        <f>INDEX(Adr!B:B,Doklady!B102+1)</f>
        <v>Klub Super Deti Košice, o.z.</v>
      </c>
      <c r="C3" s="338"/>
      <c r="D3" s="338"/>
      <c r="G3" s="252">
        <v>45747</v>
      </c>
    </row>
    <row r="4" spans="1:7" ht="13.8" x14ac:dyDescent="0.25">
      <c r="A4" s="30" t="s">
        <v>313</v>
      </c>
      <c r="B4" s="29" t="str">
        <f>RIGHT("0000"&amp;INDEX(Adr!A:A,Doklady!B102+1),8)</f>
        <v>42329809</v>
      </c>
      <c r="G4" s="252">
        <v>45777</v>
      </c>
    </row>
    <row r="5" spans="1:7" ht="13.8" x14ac:dyDescent="0.25">
      <c r="A5" s="30" t="s">
        <v>314</v>
      </c>
      <c r="B5" s="29" t="str">
        <f>INDEX(Adr!D:D,Doklady!B102+1)&amp;", "&amp;INDEX(Adr!E:E,Doklady!B102+1)</f>
        <v>Lomonosovova 20, Košice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3290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3290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6"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INDEX(Adr!B2:B242,Doklady!B102)</f>
        <v>Klub Super Deti Košice, o.z.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42329809</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Lomonosovova 20, Košice, 040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3290</v>
      </c>
      <c r="D10" s="126">
        <f>C10-E10</f>
        <v>3290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3290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3290</v>
      </c>
      <c r="D53" s="73">
        <f>IF(A53&lt;&gt;"",Doklady!I1-Doklady!J1,"")</f>
        <v>3290</v>
      </c>
      <c r="E53" s="73">
        <f>IF(A53&lt;&gt;"",MIN(D53,C53)*Doklady!C1/(1-Doklady!C1),"")</f>
        <v>0</v>
      </c>
      <c r="F53" s="71">
        <f>IF(A53&lt;&gt;"",Doklady!J1,"")</f>
        <v>0</v>
      </c>
      <c r="G53" s="73">
        <f>+IFERROR(HLOOKUP(IF(RIGHT(B53,15)="bežné transfery",LEFT(B53,LEN(B53)-18),0),$J$40:$K$42,3,0),MIN(C53,D53))</f>
        <v>3290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3290</v>
      </c>
      <c r="D130" s="228">
        <f t="shared" ref="D130:I130" si="9">SUM(D53:D129)</f>
        <v>3290</v>
      </c>
      <c r="E130" s="228">
        <f t="shared" si="9"/>
        <v>0</v>
      </c>
      <c r="F130" s="228">
        <f t="shared" si="9"/>
        <v>0</v>
      </c>
      <c r="G130" s="228">
        <f t="shared" si="9"/>
        <v>3290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2" t="s">
        <v>3018</v>
      </c>
      <c r="E140" s="362"/>
      <c r="F140" s="362"/>
      <c r="G140" s="362"/>
      <c r="H140" s="362"/>
      <c r="I140" s="362"/>
      <c r="J140" s="85"/>
    </row>
    <row r="141" spans="1:26" ht="68.25" customHeight="1" x14ac:dyDescent="0.25">
      <c r="A141" s="9"/>
      <c r="B141" s="281" t="s">
        <v>3019</v>
      </c>
      <c r="C141" s="214"/>
      <c r="D141" s="342" t="s">
        <v>393</v>
      </c>
      <c r="E141" s="342"/>
      <c r="F141" s="342"/>
      <c r="G141" s="342"/>
      <c r="H141" s="342"/>
      <c r="I141" s="34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15" sqref="H11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42329809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3290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70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52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3000</v>
      </c>
      <c r="B107" s="14" t="s">
        <v>3001</v>
      </c>
      <c r="C107" s="14" t="s">
        <v>3002</v>
      </c>
      <c r="D107" s="16">
        <v>45852</v>
      </c>
      <c r="E107" s="16">
        <v>45971</v>
      </c>
      <c r="F107" s="14" t="s">
        <v>3003</v>
      </c>
      <c r="G107" s="14" t="s">
        <v>3004</v>
      </c>
      <c r="H107" s="14" t="s">
        <v>3005</v>
      </c>
      <c r="I107" s="15">
        <v>150</v>
      </c>
      <c r="J107" s="77">
        <v>10</v>
      </c>
      <c r="K107" s="92"/>
    </row>
    <row r="108" spans="1:25" ht="13.2" x14ac:dyDescent="0.25">
      <c r="A108" s="14" t="s">
        <v>3000</v>
      </c>
      <c r="B108" s="14" t="s">
        <v>3006</v>
      </c>
      <c r="C108" s="14" t="s">
        <v>3007</v>
      </c>
      <c r="D108" s="16">
        <v>45909</v>
      </c>
      <c r="E108" s="16">
        <v>45971</v>
      </c>
      <c r="F108" s="14" t="s">
        <v>3008</v>
      </c>
      <c r="G108" s="14" t="s">
        <v>3004</v>
      </c>
      <c r="H108" s="14" t="s">
        <v>3005</v>
      </c>
      <c r="I108" s="15">
        <v>500</v>
      </c>
      <c r="J108" s="77">
        <v>10</v>
      </c>
      <c r="K108" s="92"/>
    </row>
    <row r="109" spans="1:25" ht="20.399999999999999" x14ac:dyDescent="0.25">
      <c r="A109" s="14" t="s">
        <v>3000</v>
      </c>
      <c r="B109" s="14" t="s">
        <v>3009</v>
      </c>
      <c r="C109" s="14" t="s">
        <v>3010</v>
      </c>
      <c r="D109" s="16">
        <v>45967</v>
      </c>
      <c r="E109" s="16"/>
      <c r="F109" s="14" t="s">
        <v>3011</v>
      </c>
      <c r="G109" s="14" t="s">
        <v>3012</v>
      </c>
      <c r="H109" s="14" t="s">
        <v>3013</v>
      </c>
      <c r="I109" s="15">
        <v>1950</v>
      </c>
      <c r="J109" s="77">
        <v>10</v>
      </c>
      <c r="K109" s="92"/>
    </row>
    <row r="110" spans="1:25" ht="20.399999999999999" x14ac:dyDescent="0.25">
      <c r="A110" s="14" t="s">
        <v>3000</v>
      </c>
      <c r="B110" s="14" t="s">
        <v>3014</v>
      </c>
      <c r="C110" s="14" t="s">
        <v>3017</v>
      </c>
      <c r="D110" s="16">
        <v>45971</v>
      </c>
      <c r="E110" s="16"/>
      <c r="F110" s="14" t="s">
        <v>3011</v>
      </c>
      <c r="G110" s="14" t="s">
        <v>3015</v>
      </c>
      <c r="H110" s="14" t="s">
        <v>3016</v>
      </c>
      <c r="I110" s="15">
        <v>690</v>
      </c>
      <c r="J110" s="77">
        <v>10</v>
      </c>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Klub Super Deti Košice, o.z., Lomonosovova 20, Košice, 040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42329809</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Klub Super Deti Košice, o.z., Lomonosovova 20, Košice, 040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42329809</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Šurimová</cp:lastModifiedBy>
  <cp:revision/>
  <cp:lastPrinted>2025-11-11T08:59:31Z</cp:lastPrinted>
  <dcterms:created xsi:type="dcterms:W3CDTF">2017-02-20T06:20:12Z</dcterms:created>
  <dcterms:modified xsi:type="dcterms:W3CDTF">2025-11-11T09:19:24Z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