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ento_zošit" defaultThemeVersion="124226"/>
  <mc:AlternateContent xmlns:mc="http://schemas.openxmlformats.org/markup-compatibility/2006">
    <mc:Choice Requires="x15">
      <x15ac:absPath xmlns:x15ac="http://schemas.microsoft.com/office/spreadsheetml/2010/11/ac" url="/Users/hangair/Library/CloudStorage/OneDrive-Osobný/Dokumenty BACK OFFICE/Granty/Granty 2025/MINCRS/"/>
    </mc:Choice>
  </mc:AlternateContent>
  <xr:revisionPtr revIDLastSave="0" documentId="8_{D82D0E6D-9F09-0D42-A23D-AAFD36F522B9}" xr6:coauthVersionLast="47" xr6:coauthVersionMax="47" xr10:uidLastSave="{00000000-0000-0000-0000-000000000000}"/>
  <bookViews>
    <workbookView xWindow="31880" yWindow="2140" windowWidth="33880" windowHeight="18960"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<sst xmlns="http://schemas.openxmlformats.org/spreadsheetml/2006/main" count="6556" uniqueCount="3011">
  <si>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</si>
  <si>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</si>
  <si>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</si>
  <si>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</si>
  <si>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</si>
  <si>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</si>
  <si>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</si>
  <si>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</si>
  <si>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</si>
  <si>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</si>
  <si>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</si>
  <si>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</si>
  <si>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</si>
  <si>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</si>
  <si>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</si>
  <si>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</si>
  <si>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</si>
  <si>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</si>
  <si>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</si>
  <si>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</si>
  <si>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</si>
  <si>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</si>
  <si>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</si>
  <si>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</si>
  <si>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</si>
  <si>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</si>
  <si>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</si>
  <si>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</si>
  <si>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</si>
  <si>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</si>
  <si>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</si>
  <si>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</si>
  <si>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</si>
  <si>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</si>
  <si>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</si>
  <si>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</si>
  <si>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</si>
  <si>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</si>
  <si>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</si>
  <si>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</si>
  <si>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</si>
  <si>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</si>
  <si>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</si>
  <si>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</si>
  <si>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</si>
  <si>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</si>
  <si>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</si>
  <si>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</si>
  <si>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</si>
  <si>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</si>
  <si>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</si>
  <si>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</si>
  <si>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</si>
  <si>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</si>
  <si>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</si>
  <si>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</si>
  <si>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</si>
  <si>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</si>
  <si>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</si>
  <si>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</si>
  <si>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</si>
  <si>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</si>
  <si>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</si>
  <si>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</si>
  <si>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</si>
  <si>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</si>
  <si>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</si>
  <si>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</si>
  <si>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</si>
  <si>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</si>
  <si>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</si>
  <si>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</si>
  <si>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</si>
  <si>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</si>
  <si>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</si>
  <si>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</si>
  <si>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</si>
  <si>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</si>
  <si>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</si>
  <si>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</si>
  <si>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</si>
  <si>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</si>
  <si>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</si>
  <si>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</si>
  <si>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</si>
  <si>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</si>
  <si>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</si>
  <si>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</si>
  <si>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</si>
  <si>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</si>
  <si>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</si>
  <si>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</si>
  <si>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</si>
  <si>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</si>
  <si>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</si>
  <si>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</si>
  <si>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</si>
  <si>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</si>
  <si>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</si>
  <si>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</si>
  <si>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</si>
  <si>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</si>
  <si>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</si>
  <si>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</si>
  <si>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</si>
  <si>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</si>
  <si>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</si>
  <si>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</si>
  <si>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</si>
  <si>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</si>
  <si>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</si>
  <si>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</si>
  <si>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</si>
  <si>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</si>
  <si>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</si>
  <si>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</si>
  <si>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</si>
  <si>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</si>
  <si>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</si>
  <si>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</si>
  <si>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</si>
  <si>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</si>
  <si>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</si>
  <si>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</si>
  <si>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</si>
  <si>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</si>
  <si>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</si>
  <si>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</si>
  <si>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</si>
  <si>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</si>
  <si>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</si>
  <si>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</si>
  <si>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</si>
  <si>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</si>
  <si>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</si>
  <si>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</si>
  <si>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</si>
  <si>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</si>
  <si>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</si>
  <si>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</si>
  <si>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</si>
  <si>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</si>
  <si>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</si>
  <si>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</si>
  <si>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</si>
  <si>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</si>
  <si>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</si>
  <si>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</si>
  <si>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</si>
  <si>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</si>
  <si>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</si>
  <si>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</si>
  <si>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</si>
  <si>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</si>
  <si>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</si>
  <si>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</si>
  <si>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</si>
  <si>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</si>
  <si>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</si>
  <si>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</si>
  <si>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</si>
  <si>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</si>
  <si>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</si>
  <si>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</si>
  <si>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</si>
  <si>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</si>
  <si>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</si>
  <si>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</si>
  <si>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</si>
  <si>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</si>
  <si>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</si>
  <si>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</si>
  <si>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</si>
  <si>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</si>
  <si>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</si>
  <si>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</si>
  <si>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</si>
  <si>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</si>
  <si>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</si>
  <si>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</si>
  <si>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</si>
  <si>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</si>
  <si>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</si>
  <si>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</si>
  <si>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</si>
  <si>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</si>
  <si>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</si>
  <si>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</si>
  <si>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</si>
  <si>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</si>
  <si>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</si>
  <si>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</si>
  <si>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</si>
  <si>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</si>
  <si>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</si>
  <si>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</si>
  <si>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</si>
  <si>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</si>
  <si>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</si>
  <si>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</si>
  <si>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</si>
  <si>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</si>
  <si>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</si>
  <si>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</si>
  <si>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</si>
  <si>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</si>
  <si>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</si>
  <si>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</si>
  <si>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</si>
  <si>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</si>
  <si>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</si>
  <si>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</si>
  <si>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</si>
  <si>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</si>
  <si>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</si>
  <si>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</si>
  <si>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</si>
  <si>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</si>
  <si>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</si>
  <si>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</si>
  <si>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</si>
  <si>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</si>
  <si>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</si>
  <si>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</si>
  <si>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</si>
  <si>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</si>
  <si>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</si>
  <si>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</si>
  <si>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</si>
  <si>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</si>
  <si>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</si>
  <si>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</si>
  <si>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</si>
  <si>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</si>
  <si>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</si>
  <si>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</si>
  <si>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</si>
  <si>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</si>
  <si>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</si>
  <si>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</si>
  <si>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</si>
  <si>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</si>
  <si>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</si>
  <si>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</si>
  <si>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</si>
  <si>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</si>
  <si>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</si>
  <si>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</si>
  <si>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</si>
  <si>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</si>
  <si>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</si>
  <si>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</si>
  <si>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</si>
  <si>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</si>
  <si>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</si>
  <si>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</si>
  <si>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</si>
  <si>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</si>
  <si>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</si>
  <si>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</si>
  <si>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</si>
  <si>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</si>
  <si>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</si>
  <si>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</si>
  <si>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</si>
  <si>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</si>
  <si>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</si>
  <si>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</si>
  <si>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</si>
  <si>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</si>
  <si>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</si>
  <si>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</si>
  <si>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</si>
  <si>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</si>
  <si>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</si>
  <si>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</si>
  <si>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</si>
  <si>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</si>
  <si>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</si>
  <si>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</si>
  <si>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</si>
  <si>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</si>
  <si>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</si>
  <si>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</si>
  <si>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</si>
  <si>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</si>
  <si>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</si>
  <si>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</si>
  <si>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</si>
  <si>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</si>
  <si>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</si>
  <si>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</si>
  <si>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</si>
  <si>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</si>
  <si>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</si>
  <si>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</si>
  <si>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</si>
  <si>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</si>
  <si>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</si>
  <si>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</si>
  <si>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</si>
  <si>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</si>
  <si>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</si>
  <si>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</si>
  <si>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</si>
  <si>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</si>
  <si>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</si>
  <si>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</si>
  <si>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</si>
  <si>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</si>
  <si>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</si>
  <si>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</si>
  <si>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</si>
  <si>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</si>
  <si>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</si>
  <si>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</si>
  <si>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</si>
  <si>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</si>
  <si>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</si>
  <si>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</si>
  <si>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</si>
  <si>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</si>
  <si>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</si>
  <si>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</si>
  <si>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</si>
  <si>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</si>
  <si>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</si>
  <si>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</si>
  <si>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</si>
  <si>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</si>
  <si>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</si>
  <si>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</si>
  <si>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</si>
  <si>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</si>
  <si>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</si>
  <si>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</si>
  <si>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</si>
  <si>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</si>
  <si>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</si>
  <si>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</si>
  <si>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</si>
  <si>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</si>
  <si>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</si>
  <si>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</si>
  <si>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</si>
  <si>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</si>
  <si>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</si>
  <si>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</si>
  <si>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</si>
  <si>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</si>
  <si>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</si>
  <si>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</si>
  <si>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</si>
  <si>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</si>
  <si>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</si>
  <si>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</si>
  <si>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</si>
  <si>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</si>
  <si>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</si>
  <si>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</si>
  <si>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</si>
  <si>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</si>
  <si>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</si>
  <si>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</si>
  <si>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</si>
  <si>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</si>
  <si>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</si>
  <si>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</si>
  <si>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</si>
  <si>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</si>
  <si>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</si>
  <si>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</si>
  <si>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</si>
  <si>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</si>
  <si>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</si>
  <si>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</si>
  <si>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</si>
  <si>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</si>
  <si>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</si>
  <si>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</si>
  <si>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</si>
  <si>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</si>
  <si>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</si>
  <si>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</si>
  <si>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</si>
  <si>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</si>
  <si>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</si>
  <si>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</si>
  <si>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</si>
  <si>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</si>
  <si>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</si>
  <si>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</si>
  <si>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</si>
  <si>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</si>
  <si>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</si>
  <si>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</si>
  <si>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</si>
  <si>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</si>
  <si>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</si>
  <si>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</si>
  <si>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</si>
  <si>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</si>
  <si>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</si>
  <si>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</si>
  <si>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</si>
  <si>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</si>
  <si>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</si>
  <si>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</si>
  <si>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</si>
  <si>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</si>
  <si>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</si>
  <si>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</si>
  <si>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</si>
  <si>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</si>
  <si>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</si>
  <si>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</si>
  <si>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</si>
  <si>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</si>
  <si>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</si>
  <si>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</si>
  <si>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</si>
  <si>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</si>
  <si>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</si>
  <si>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</si>
  <si>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</si>
  <si>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</si>
  <si>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</si>
  <si>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</si>
  <si>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</si>
  <si>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</si>
  <si>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</si>
  <si>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</si>
  <si>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</si>
  <si>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</si>
  <si>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</si>
  <si>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</si>
  <si>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</si>
  <si>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</si>
  <si>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</si>
  <si>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</si>
  <si>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</si>
  <si>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</si>
  <si>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</si>
  <si>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</si>
  <si>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</si>
  <si>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</si>
  <si>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</si>
  <si>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</si>
  <si>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</si>
  <si>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</si>
  <si>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</si>
  <si>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</si>
  <si>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</si>
  <si>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</si>
  <si>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</si>
  <si>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</si>
  <si>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</si>
  <si>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</si>
  <si>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</si>
  <si>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</si>
  <si>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</si>
  <si>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</si>
  <si>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</si>
  <si>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</si>
  <si>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</si>
  <si>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</si>
  <si>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</si>
  <si>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</si>
  <si>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</si>
  <si>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</si>
  <si>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</si>
  <si>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</si>
  <si>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</si>
  <si>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</si>
  <si>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</si>
  <si>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</si>
  <si>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</si>
  <si>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</si>
  <si>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</si>
  <si>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</si>
  <si>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</si>
  <si>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</si>
  <si>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</si>
  <si>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</si>
  <si>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</si>
  <si>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</si>
  <si>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</si>
  <si>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</si>
  <si>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</si>
  <si>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</si>
  <si>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</si>
  <si>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</si>
  <si>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</si>
  <si>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</si>
  <si>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</si>
  <si>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</si>
  <si>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</si>
  <si>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</si>
  <si>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</si>
  <si>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</si>
  <si>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</si>
  <si>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</si>
  <si>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</si>
  <si>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</si>
  <si>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</si>
  <si>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</si>
  <si>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</si>
  <si>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</si>
  <si>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</si>
  <si>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</si>
  <si>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</si>
  <si>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</si>
  <si>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</si>
  <si>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</si>
  <si>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</si>
  <si>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</si>
  <si>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</si>
  <si>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</si>
  <si>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</si>
  <si>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</si>
  <si>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</si>
  <si>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</si>
  <si>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</si>
  <si>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</si>
  <si>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</si>
  <si>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</si>
  <si>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</si>
  <si>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</si>
  <si>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</si>
  <si>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</si>
  <si>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</si>
  <si>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</si>
  <si>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</si>
  <si>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</si>
  <si>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</si>
  <si>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</si>
  <si>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</si>
  <si>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</si>
  <si>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</si>
  <si>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</si>
  <si>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</si>
  <si>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</si>
  <si>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</si>
  <si>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</si>
  <si>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</si>
  <si>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</si>
  <si>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</si>
  <si>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</si>
  <si>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</si>
  <si>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</si>
  <si>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</si>
  <si>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</si>
  <si>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</si>
  <si>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</si>
  <si>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</si>
  <si>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</si>
  <si>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</si>
  <si>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</si>
  <si>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</si>
  <si>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</si>
  <si>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</si>
  <si>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</si>
  <si>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</si>
  <si>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</si>
  <si>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</si>
  <si>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</si>
  <si>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</si>
  <si>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</si>
  <si>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</si>
  <si>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</si>
  <si>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</si>
  <si>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</si>
  <si>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</si>
  <si>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</si>
  <si>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</si>
  <si>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</si>
  <si>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</si>
  <si>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</si>
  <si>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</si>
  <si>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</si>
  <si>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</si>
  <si>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</si>
  <si>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</si>
  <si>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</si>
  <si>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</si>
  <si>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</si>
  <si>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</si>
  <si>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</si>
  <si>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</si>
  <si>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</si>
  <si>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</si>
  <si>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</si>
  <si>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</si>
  <si>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</si>
  <si>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</si>
  <si>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</si>
  <si>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</si>
  <si>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</si>
  <si>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</si>
  <si>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</si>
  <si>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</si>
  <si>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</si>
  <si>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</si>
  <si>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</si>
  <si>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</si>
  <si>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</si>
  <si>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</si>
  <si>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</si>
  <si>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</si>
  <si>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</si>
  <si>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</si>
  <si>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</si>
  <si>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</si>
  <si>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</si>
  <si>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</si>
  <si>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</si>
  <si>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</si>
  <si>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</si>
  <si>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</si>
  <si>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</si>
  <si>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</si>
  <si>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</si>
  <si>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</si>
  <si>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</si>
  <si>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</si>
  <si>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</si>
  <si>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</si>
  <si>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</si>
  <si>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</si>
  <si>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</si>
  <si>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</si>
  <si>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</si>
  <si>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</si>
  <si>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</si>
  <si>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</si>
  <si>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</si>
  <si>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</si>
  <si>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</si>
  <si>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</si>
  <si>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</si>
  <si>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</si>
  <si>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</si>
  <si>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</si>
  <si>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</si>
  <si>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</si>
  <si>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</si>
  <si>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</si>
  <si>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</si>
  <si>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</si>
  <si>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</si>
  <si>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</si>
  <si>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</si>
  <si>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</si>
  <si>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</si>
  <si>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</si>
  <si>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</si>
  <si>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</si>
  <si>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</si>
  <si>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</si>
  <si>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</si>
  <si>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</si>
  <si>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</si>
  <si>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</si>
  <si>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</si>
  <si>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</si>
  <si>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</si>
  <si>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</si>
  <si>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</si>
  <si>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</si>
  <si>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</si>
  <si>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</si>
  <si>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</si>
  <si>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</si>
  <si>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</si>
  <si>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</si>
  <si>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</si>
  <si>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</si>
  <si>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</si>
  <si>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</si>
  <si>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</si>
  <si>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</si>
  <si>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</si>
  <si>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</si>
  <si>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</si>
  <si>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</si>
  <si>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</si>
  <si>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</si>
  <si>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</si>
  <si>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</si>
  <si>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</si>
  <si>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</si>
  <si>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</si>
  <si>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</si>
  <si>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</si>
  <si>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</si>
  <si>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</si>
  <si>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</si>
  <si>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</si>
  <si>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</si>
  <si>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</si>
  <si>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</si>
  <si>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</si>
  <si>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</si>
  <si>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</si>
  <si>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</si>
  <si>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</si>
  <si>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</si>
  <si>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</si>
  <si>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</si>
  <si>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</si>
  <si>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</si>
  <si>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</si>
  <si>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</si>
  <si>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</si>
  <si>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</si>
  <si>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</si>
  <si>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</si>
  <si>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</si>
  <si>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</si>
  <si>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</si>
  <si>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</si>
  <si>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</si>
  <si>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</si>
  <si>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</si>
  <si>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</si>
  <si>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</si>
  <si>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</si>
  <si>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</si>
  <si>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</si>
  <si>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</si>
  <si>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</si>
  <si>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</si>
  <si>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</si>
  <si>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</si>
  <si>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</si>
  <si>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</si>
  <si>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</si>
  <si>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</si>
  <si>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</si>
  <si>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</si>
  <si>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</si>
  <si>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</si>
  <si>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</si>
  <si>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</si>
  <si>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</si>
  <si>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</si>
  <si>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</si>
  <si>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</si>
  <si>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</si>
  <si>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</si>
  <si>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</si>
  <si>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</si>
  <si>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</si>
  <si>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</si>
  <si>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</si>
  <si>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</si>
  <si>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</si>
  <si>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</si>
  <si>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</si>
  <si>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</si>
  <si>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</si>
  <si>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</si>
  <si>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</si>
  <si>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</si>
  <si>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</si>
  <si>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</si>
  <si>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</si>
  <si>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</si>
  <si>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</si>
  <si>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</si>
  <si>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</si>
  <si>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</si>
  <si>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</si>
  <si>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</si>
  <si>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</si>
  <si>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</si>
  <si>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</si>
  <si>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</si>
  <si>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</si>
  <si>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</si>
  <si>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</si>
  <si>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</si>
  <si>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</si>
  <si>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</si>
  <si>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</si>
  <si>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</si>
  <si>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</si>
  <si>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</si>
  <si>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</si>
  <si>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</si>
  <si>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</si>
  <si>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</si>
  <si>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</si>
  <si>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</si>
  <si>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</si>
  <si>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</si>
  <si>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</si>
  <si>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</si>
  <si>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</si>
  <si>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</si>
  <si>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</si>
  <si>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</si>
  <si>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</si>
  <si>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</si>
  <si>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</si>
  <si>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</si>
  <si>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</si>
  <si>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</si>
  <si>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</si>
  <si>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</si>
  <si>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</si>
  <si>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</si>
  <si>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</si>
  <si>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</si>
  <si>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</si>
  <si>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</si>
  <si>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</si>
  <si>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</si>
  <si>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</si>
  <si>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</si>
  <si>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</si>
  <si>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</si>
  <si>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</si>
  <si>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</si>
  <si>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</si>
  <si>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</si>
  <si>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</si>
  <si>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</si>
  <si>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</si>
  <si>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</si>
  <si>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</si>
  <si>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</si>
  <si>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</si>
  <si>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</si>
  <si>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</si>
  <si>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</si>
  <si>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</si>
  <si>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</si>
  <si>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</si>
  <si>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</si>
  <si>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</si>
  <si>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</si>
  <si>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</si>
  <si>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</si>
  <si>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</si>
  <si>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</si>
  <si>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</si>
  <si>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</si>
  <si>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</si>
  <si>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</si>
  <si>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</si>
  <si>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</si>
  <si>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</si>
  <si>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</si>
  <si>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</si>
  <si>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</si>
  <si>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</si>
  <si>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</si>
  <si>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</si>
  <si>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</si>
  <si>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</si>
  <si>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</si>
  <si>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</si>
  <si>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</si>
  <si>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</si>
  <si>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</si>
  <si>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</si>
  <si>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</si>
  <si>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</si>
  <si>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</si>
  <si>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</si>
  <si>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</si>
  <si>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</si>
  <si>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</si>
  <si>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</si>
  <si>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</si>
  <si>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</si>
  <si>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</si>
  <si>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</si>
  <si>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</si>
  <si>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</si>
  <si>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</si>
  <si>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</si>
  <si>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</si>
  <si>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</si>
  <si>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</si>
  <si>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</si>
  <si>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</si>
  <si>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</si>
  <si>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</si>
  <si>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</si>
  <si>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</si>
  <si>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</si>
  <si>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</si>
  <si>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</si>
  <si>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</si>
  <si>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</si>
  <si>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</si>
  <si>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</si>
  <si>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</si>
  <si>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</si>
  <si>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</si>
  <si>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</si>
  <si>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</si>
  <si>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</si>
  <si>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</si>
  <si>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</si>
  <si>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</si>
  <si>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</si>
  <si>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</si>
  <si>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</si>
  <si>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</si>
  <si>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</si>
  <si>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</si>
  <si>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</si>
  <si>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</si>
  <si>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</si>
  <si>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</si>
  <si>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</si>
  <si>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</si>
  <si>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</si>
  <si>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</si>
  <si>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</si>
  <si>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</si>
  <si>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</si>
  <si>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</si>
  <si>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</si>
  <si>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</si>
  <si>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</si>
  <si>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</si>
  <si>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</si>
  <si>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</si>
  <si>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</si>
  <si>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</si>
  <si>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</si>
  <si>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</si>
  <si>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</si>
  <si>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</si>
  <si>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</si>
  <si>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</si>
  <si>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</si>
  <si>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</si>
  <si>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</si>
  <si>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</si>
  <si>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</si>
  <si>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</si>
  <si>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</si>
  <si>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</si>
  <si>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</si>
  <si>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</si>
  <si>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</si>
  <si>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</si>
  <si>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</si>
  <si>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</si>
  <si>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</si>
  <si>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</si>
  <si>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</si>
  <si>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</si>
  <si>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</si>
  <si>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</si>
  <si>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</si>
  <si>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</si>
  <si>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</si>
  <si>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</si>
  <si>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</si>
  <si>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</si>
  <si>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</si>
  <si>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</si>
  <si>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</si>
  <si>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</si>
  <si>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</si>
  <si>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</si>
  <si>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</si>
  <si>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</si>
  <si>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</si>
  <si>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</si>
  <si>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</si>
  <si>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</si>
  <si>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</si>
  <si>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</si>
  <si>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</si>
  <si>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</si>
  <si>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</si>
  <si>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</si>
  <si>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</si>
  <si>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</si>
  <si>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</si>
  <si>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</si>
  <si>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</si>
  <si>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</si>
  <si>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</si>
  <si>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</si>
  <si>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</si>
  <si>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</si>
  <si>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</si>
  <si>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</si>
  <si>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</si>
  <si>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</si>
  <si>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</si>
  <si>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</si>
  <si>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</si>
  <si>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</si>
  <si>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</si>
  <si>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</si>
  <si>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</si>
  <si>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</si>
  <si>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</si>
  <si>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</si>
  <si>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</si>
  <si>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</si>
  <si>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</si>
  <si>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</si>
  <si>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</si>
  <si>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</si>
  <si>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</si>
  <si>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</si>
  <si>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</si>
  <si>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</si>
  <si>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</si>
  <si>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</si>
  <si>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</si>
  <si>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</si>
  <si>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</si>
  <si>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</si>
  <si>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</si>
  <si>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</si>
  <si>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</si>
  <si>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</si>
  <si>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</si>
  <si>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</si>
  <si>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</si>
  <si>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</si>
  <si>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</si>
  <si>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</si>
  <si>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</si>
  <si>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</si>
  <si>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</si>
  <si>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</si>
  <si>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</si>
  <si>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</si>
  <si>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</si>
  <si>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</si>
  <si>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</si>
  <si>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</si>
  <si>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</si>
  <si>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</si>
  <si>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</si>
  <si>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</si>
  <si>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</si>
  <si>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</si>
  <si>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</si>
  <si>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</si>
  <si>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</si>
  <si>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</si>
  <si>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</si>
  <si>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</si>
  <si>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</si>
  <si>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</si>
  <si>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</si>
  <si>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</si>
  <si>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</si>
  <si>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</si>
  <si>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</si>
  <si>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</si>
  <si>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</si>
  <si>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</si>
  <si>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</si>
  <si>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</si>
  <si>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</si>
  <si>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</si>
  <si>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</si>
  <si>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</si>
  <si>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</si>
  <si>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</si>
  <si>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</si>
  <si>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</si>
  <si>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</si>
  <si>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</si>
  <si>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</si>
  <si>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</si>
  <si>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</si>
  <si>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</si>
  <si>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</si>
  <si>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</si>
  <si>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</si>
  <si>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</si>
  <si>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</si>
  <si>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</si>
  <si>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</si>
  <si>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</si>
  <si>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</si>
  <si>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</si>
  <si>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</si>
  <si>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</si>
  <si>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</si>
  <si>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</si>
  <si>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</si>
  <si>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</si>
  <si>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</si>
  <si>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</si>
  <si>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</si>
  <si>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</si>
  <si>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</si>
  <si>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</si>
  <si>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</si>
  <si>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</si>
  <si>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</si>
  <si>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</si>
  <si>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</si>
  <si>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</si>
  <si>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</si>
  <si>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</si>
  <si>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</si>
  <si>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</si>
  <si>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</si>
  <si>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</si>
  <si>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</si>
  <si>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</si>
  <si>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</si>
  <si>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</si>
  <si>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</si>
  <si>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</si>
  <si>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</si>
  <si>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</si>
  <si>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</si>
  <si>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</si>
  <si>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</si>
  <si>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</si>
  <si>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</si>
  <si>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</si>
  <si>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</si>
  <si>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</si>
  <si>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</si>
  <si>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</si>
  <si>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</si>
  <si>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</si>
  <si>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</si>
  <si>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</si>
  <si>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</si>
  <si>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</si>
  <si>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</si>
  <si>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</si>
  <si>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</si>
  <si>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</si>
  <si>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</si>
  <si>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</si>
  <si>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</si>
  <si>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</si>
  <si>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</si>
  <si>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</si>
  <si>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</si>
  <si>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</si>
  <si>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</si>
  <si>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</si>
  <si>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</si>
  <si>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</si>
  <si>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</si>
  <si>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</si>
  <si>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</si>
  <si>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</si>
  <si>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</si>
  <si>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</si>
  <si>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</si>
  <si>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</si>
  <si>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</si>
  <si>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</si>
  <si>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</si>
  <si>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</si>
  <si>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</si>
  <si>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</si>
  <si>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</si>
  <si>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</si>
  <si>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</si>
  <si>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</si>
  <si>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</si>
  <si>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</si>
  <si>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</si>
  <si>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</si>
  <si>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</si>
  <si>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</si>
  <si>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</si>
  <si>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</si>
  <si>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</si>
  <si>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</si>
  <si>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</si>
  <si>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</si>
  <si>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</si>
  <si>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</si>
  <si>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</si>
  <si>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</si>
  <si>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</si>
  <si>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</si>
  <si>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</si>
  <si>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</si>
  <si>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</si>
  <si>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</si>
  <si>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</si>
  <si>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</si>
  <si>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</si>
  <si>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</si>
  <si>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</si>
  <si>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</si>
  <si>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</si>
  <si>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</si>
  <si>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</si>
  <si>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</si>
  <si>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</si>
  <si>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</si>
  <si>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</si>
  <si>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</si>
  <si>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</si>
  <si>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</si>
  <si>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</si>
  <si>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</si>
  <si>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</si>
  <si>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</si>
  <si>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</si>
  <si>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</si>
  <si>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</si>
  <si>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</si>
  <si>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</si>
  <si>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</si>
  <si>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</si>
  <si>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</si>
  <si>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</si>
  <si>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</si>
  <si>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</si>
  <si>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</si>
  <si>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</si>
  <si>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</si>
  <si>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</si>
  <si>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</si>
  <si>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</si>
  <si>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</si>
  <si>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</si>
  <si>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</si>
  <si>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</si>
  <si>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</si>
  <si>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</si>
  <si>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</si>
  <si>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</si>
  <si>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</si>
  <si>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</si>
  <si>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</si>
  <si>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</si>
  <si>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</si>
  <si>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</si>
  <si>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</si>
  <si>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</si>
  <si>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</si>
  <si>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</si>
  <si>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</si>
  <si>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</si>
  <si>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</si>
  <si>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</si>
  <si>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</si>
  <si>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</si>
  <si>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</si>
  <si>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</si>
  <si>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</si>
  <si>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</si>
  <si>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</si>
  <si>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</si>
  <si>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</si>
  <si>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</si>
  <si>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</si>
  <si>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</si>
  <si>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</si>
  <si>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</si>
  <si>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</si>
  <si>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</si>
  <si>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</si>
  <si>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</si>
  <si>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</si>
  <si>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</si>
  <si>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</si>
  <si>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</si>
  <si>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</si>
  <si>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</si>
  <si>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</si>
  <si>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</si>
  <si>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</si>
  <si>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</si>
  <si>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</si>
  <si>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</si>
  <si>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</si>
  <si>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</si>
  <si>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</si>
  <si>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</si>
  <si>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</si>
  <si>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</si>
  <si>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</si>
  <si>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</si>
  <si>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</si>
  <si>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</si>
  <si>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</si>
  <si>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</si>
  <si>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</si>
  <si>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</si>
  <si>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</si>
  <si>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</si>
  <si>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</si>
  <si>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</si>
  <si>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</si>
  <si>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</si>
  <si>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</si>
  <si>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</si>
  <si>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</si>
  <si>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</si>
  <si>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</si>
  <si>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</si>
  <si>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</si>
  <si>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</si>
  <si>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</si>
  <si>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</si>
  <si>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</si>
  <si>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</si>
  <si>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</si>
  <si>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</si>
  <si>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</si>
  <si>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</si>
  <si>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</si>
  <si>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</si>
  <si>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</si>
  <si>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</si>
  <si>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</si>
  <si>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</si>
  <si>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</si>
  <si>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</si>
  <si>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</si>
  <si>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</si>
  <si>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</si>
  <si>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</si>
  <si>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</si>
  <si>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</si>
  <si>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</si>
  <si>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</si>
  <si>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</si>
  <si>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</si>
  <si>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</si>
  <si>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</si>
  <si>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</si>
  <si>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</si>
  <si>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</si>
  <si>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</si>
  <si>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</si>
  <si>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</si>
  <si>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</si>
  <si>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</si>
  <si>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</si>
  <si>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</si>
  <si>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</si>
  <si>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</si>
  <si>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</si>
  <si>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</si>
  <si>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</si>
  <si>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</si>
  <si>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</si>
  <si>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</si>
  <si>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</si>
  <si>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</si>
  <si>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</si>
  <si>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</si>
  <si>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</si>
  <si>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</si>
  <si>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</si>
  <si>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</si>
  <si>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</si>
  <si>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</si>
  <si>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</si>
  <si>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</si>
  <si>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</si>
  <si>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</si>
  <si>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</si>
  <si>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</si>
  <si>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</si>
  <si>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</si>
  <si>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</si>
  <si>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</si>
  <si>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</si>
  <si>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</si>
  <si>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</si>
  <si>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</si>
  <si>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</si>
  <si>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</si>
  <si>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</si>
  <si>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</si>
  <si>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</si>
  <si>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</si>
  <si>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</si>
  <si>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</si>
  <si>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</si>
  <si>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</si>
  <si>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</si>
  <si>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</si>
  <si>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</si>
  <si>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</si>
  <si>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</si>
  <si>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</si>
  <si>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</si>
  <si>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</si>
  <si>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</si>
  <si>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</si>
  <si>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</si>
  <si>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</si>
  <si>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</si>
  <si>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</si>
  <si>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</si>
  <si>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</si>
  <si>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</si>
  <si>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</si>
  <si>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</si>
  <si>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</si>
  <si>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</si>
  <si>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</si>
  <si>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</si>
  <si>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</si>
  <si>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</si>
  <si>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</si>
  <si>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</si>
  <si>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</si>
  <si>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</si>
  <si>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</si>
  <si>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</si>
  <si>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</si>
  <si>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</si>
  <si>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</si>
  <si>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</si>
  <si>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</si>
  <si>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</si>
  <si>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</si>
  <si>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</si>
  <si>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</si>
  <si>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</si>
  <si>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</si>
  <si>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</si>
  <si>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</si>
  <si>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</si>
  <si>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</si>
  <si>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</si>
  <si>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</si>
  <si>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</si>
  <si>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</si>
  <si>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</si>
  <si>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</si>
  <si>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</si>
  <si>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</si>
  <si>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</si>
  <si>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</si>
  <si>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</si>
  <si>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</si>
  <si>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</si>
  <si>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</si>
  <si>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</si>
  <si>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</si>
  <si>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</si>
  <si>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</si>
  <si>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</si>
  <si>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</si>
  <si>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</si>
  <si>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</si>
  <si>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</si>
  <si>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</si>
  <si>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</si>
  <si>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</si>
  <si>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</si>
  <si>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</si>
  <si>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</si>
  <si>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</si>
  <si>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</si>
  <si>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</si>
  <si>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</si>
  <si>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</si>
  <si>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</si>
  <si>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</si>
  <si>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</si>
  <si>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</si>
  <si>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</si>
  <si>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</si>
  <si>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</si>
  <si>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</si>
  <si>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</si>
  <si>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</si>
  <si>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</si>
  <si>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</si>
  <si>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</si>
  <si>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</si>
  <si>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</si>
  <si>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</si>
  <si>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</si>
  <si>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</si>
  <si>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</si>
  <si>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</si>
  <si>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</si>
  <si>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</si>
  <si>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</si>
  <si>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</si>
  <si>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</si>
  <si>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</si>
  <si>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</si>
  <si>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</si>
  <si>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</si>
  <si>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</si>
  <si>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</si>
  <si>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</si>
  <si>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</si>
  <si>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</si>
  <si>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</si>
  <si>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</si>
  <si>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</si>
  <si>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</si>
  <si>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</si>
  <si>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</si>
  <si>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</si>
  <si>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</si>
  <si>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</si>
  <si>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</si>
  <si>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</si>
  <si>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</si>
  <si>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</si>
  <si>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</si>
  <si>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</si>
  <si>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</si>
  <si>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</si>
  <si>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</si>
  <si>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</si>
  <si>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</si>
  <si>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</si>
  <si>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</si>
  <si>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</si>
  <si>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</si>
  <si>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</si>
  <si>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</si>
  <si>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</si>
  <si>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</si>
  <si>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</si>
  <si>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</si>
  <si>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</si>
  <si>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</si>
  <si>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</si>
  <si>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</si>
  <si>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</si>
  <si>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</si>
  <si>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</si>
  <si>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</si>
  <si>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</si>
  <si>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</si>
  <si>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</si>
  <si>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</si>
  <si>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</si>
  <si>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</si>
  <si>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</si>
  <si>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</si>
  <si>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</si>
  <si>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</si>
  <si>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</si>
  <si>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</si>
  <si>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</si>
  <si>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</si>
  <si>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</si>
  <si>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</si>
  <si>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</si>
  <si>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</si>
  <si>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</si>
  <si>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</si>
  <si>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</si>
  <si>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</si>
  <si>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</si>
  <si>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</si>
  <si>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</si>
  <si>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</si>
  <si>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</si>
  <si>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</si>
  <si>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</si>
  <si>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</si>
  <si>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</si>
  <si>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</si>
  <si>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</si>
  <si>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</si>
  <si>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</si>
  <si>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</si>
  <si>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</si>
  <si>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</si>
  <si>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</si>
  <si>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</si>
  <si>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</si>
  <si>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</si>
  <si>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</si>
  <si>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</si>
  <si>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</si>
  <si>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</si>
  <si>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</si>
  <si>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</si>
  <si>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</si>
  <si>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</si>
  <si>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</si>
  <si>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</si>
  <si>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</si>
  <si>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</si>
  <si>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</si>
  <si>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</si>
  <si>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</si>
  <si>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</si>
  <si>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</si>
  <si>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</si>
  <si>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</si>
  <si>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</si>
  <si>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</si>
  <si>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</si>
  <si>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</si>
  <si>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</si>
  <si>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</si>
  <si>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</si>
  <si>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</si>
  <si>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</si>
  <si>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</si>
  <si>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</si>
  <si>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</si>
  <si>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</si>
  <si>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</si>
  <si>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</si>
  <si>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</si>
  <si>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</si>
  <si>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</si>
  <si>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</si>
  <si>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</si>
  <si>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</si>
  <si>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</si>
  <si>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</si>
  <si>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</si>
  <si>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</si>
  <si>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</si>
  <si>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</si>
  <si>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</si>
  <si>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</si>
  <si>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</si>
  <si>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</si>
  <si>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</si>
  <si>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</si>
  <si>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</si>
  <si>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</si>
  <si>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</si>
  <si>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</si>
  <si>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</si>
  <si>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</si>
  <si>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</si>
  <si>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</si>
  <si>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</si>
  <si>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</si>
  <si>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</si>
  <si>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</si>
  <si>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</si>
  <si>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</si>
  <si>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</si>
  <si>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</si>
  <si>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</si>
  <si>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</si>
  <si>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</si>
  <si>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</si>
  <si>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</si>
  <si>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</si>
  <si>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</si>
  <si>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</si>
  <si>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</si>
  <si>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</si>
  <si>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</si>
  <si>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</si>
  <si>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</si>
  <si>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</si>
  <si>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</si>
  <si>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</si>
  <si>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</si>
  <si>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</si>
  <si>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</si>
  <si>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</si>
  <si>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</si>
  <si>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</si>
  <si>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</si>
  <si>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</si>
  <si>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</si>
  <si>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</si>
  <si>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</si>
  <si>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</si>
  <si>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</si>
  <si>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</si>
  <si>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</si>
  <si>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</si>
  <si>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</si>
  <si>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</si>
  <si>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</si>
  <si>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</si>
  <si>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</si>
  <si>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</si>
  <si>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</si>
  <si>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</si>
  <si>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</si>
  <si>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</si>
  <si>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</si>
  <si>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</si>
  <si>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</si>
  <si>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</si>
  <si>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</si>
  <si>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</si>
  <si>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</si>
  <si>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</si>
  <si>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</si>
  <si>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</si>
  <si>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</si>
  <si>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</si>
  <si>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</si>
  <si>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</si>
  <si>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</si>
  <si>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</si>
  <si>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</si>
  <si>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</si>
  <si>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</si>
  <si>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</si>
  <si>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</si>
  <si>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</si>
  <si>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</si>
  <si>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</si>
  <si>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</si>
  <si>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</si>
  <si>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</si>
  <si>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</si>
  <si>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</si>
  <si>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</si>
  <si>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</si>
  <si>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</si>
  <si>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</si>
  <si>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</si>
  <si>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</si>
  <si>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</si>
  <si>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</si>
  <si>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</si>
  <si>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</si>
  <si>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</si>
  <si>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</si>
  <si>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</si>
  <si>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</si>
  <si>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</si>
  <si>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</si>
  <si>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</si>
  <si>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</si>
  <si>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</si>
  <si>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</si>
  <si>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</si>
  <si>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</si>
  <si>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</si>
  <si>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</si>
  <si>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</si>
  <si>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</si>
  <si>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</si>
  <si>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</si>
  <si>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</si>
  <si>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</si>
  <si>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</si>
  <si>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</si>
  <si>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</si>
  <si>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</si>
  <si>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</si>
  <si>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</si>
  <si>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</si>
  <si>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</si>
  <si>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</si>
  <si>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</si>
  <si>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</si>
  <si>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</si>
  <si>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</si>
  <si>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</si>
  <si>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</si>
  <si>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</si>
  <si>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</si>
  <si>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</si>
  <si>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</si>
  <si>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</si>
  <si>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</si>
  <si>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</si>
  <si>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</si>
  <si>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</si>
  <si>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</si>
  <si>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</si>
  <si>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</si>
  <si>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</si>
  <si>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</si>
  <si>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</si>
  <si>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</si>
  <si>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</si>
  <si>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</si>
  <si>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</si>
  <si>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</si>
  <si>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</si>
  <si>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</si>
  <si>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</si>
  <si>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</si>
  <si>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</si>
  <si>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</si>
  <si>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</si>
  <si>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</si>
  <si>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</si>
  <si>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</si>
  <si>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</si>
  <si>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</si>
  <si>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</si>
  <si>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</si>
  <si>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</si>
  <si>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</si>
  <si>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</si>
  <si>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</si>
  <si>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</si>
  <si>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</si>
  <si>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</si>
  <si>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</si>
  <si>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</si>
  <si>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</si>
  <si>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</si>
  <si>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</si>
  <si>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</si>
  <si>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</si>
  <si>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</si>
  <si>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</si>
  <si>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</si>
  <si>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</si>
  <si>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</si>
  <si>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</si>
  <si>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</si>
  <si>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</si>
  <si>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</si>
  <si>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</si>
  <si>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</si>
  <si>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</si>
  <si>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</si>
  <si>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</si>
  <si>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</si>
  <si>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</si>
  <si>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</si>
  <si>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</si>
  <si>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</si>
  <si>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</si>
  <si>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</si>
  <si>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</si>
  <si>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</si>
  <si>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</si>
  <si>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</si>
  <si>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</si>
  <si>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</si>
  <si>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</si>
  <si>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</si>
  <si>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</si>
  <si>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</si>
  <si>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</si>
  <si>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</si>
  <si>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</si>
  <si>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</si>
  <si>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</si>
  <si>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</si>
  <si>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</si>
  <si>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</si>
  <si>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</si>
  <si>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</si>
  <si>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</si>
  <si>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</si>
  <si>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</si>
  <si>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</si>
  <si>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</si>
  <si>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</si>
  <si>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</si>
  <si>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</si>
  <si>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</si>
  <si>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</si>
  <si>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</si>
  <si>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</si>
  <si>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</si>
  <si>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</si>
  <si>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</si>
  <si>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</si>
  <si>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</si>
  <si>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</si>
  <si>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</si>
  <si>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</si>
  <si>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</si>
  <si>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</si>
  <si>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</si>
  <si>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</si>
  <si>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</si>
  <si>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</si>
  <si>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</si>
  <si>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</si>
  <si>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</si>
  <si>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</si>
  <si>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</si>
  <si>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</si>
  <si>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</si>
  <si>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</si>
  <si>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</si>
  <si>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</si>
  <si>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</si>
  <si>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</si>
  <si>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</si>
  <si>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</si>
  <si>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</si>
  <si>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</si>
  <si>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</si>
  <si>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</si>
  <si>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</si>
  <si>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</si>
  <si>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</si>
  <si>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</si>
  <si>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</si>
  <si>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</si>
  <si>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</si>
  <si>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</si>
  <si>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</si>
  <si>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</si>
  <si>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</si>
  <si>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</si>
  <si>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</si>
  <si>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</si>
  <si>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</si>
  <si>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</si>
  <si>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</si>
  <si>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</si>
  <si>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</si>
  <si>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</si>
  <si>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</si>
  <si>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</si>
  <si>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</si>
  <si>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</si>
  <si>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</si>
  <si>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</si>
  <si>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</si>
  <si>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</si>
  <si>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</si>
  <si>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</si>
  <si>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</si>
  <si>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</si>
  <si>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</si>
  <si>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</si>
  <si>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</si>
  <si>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</si>
  <si>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</si>
  <si>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</si>
  <si>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</si>
  <si>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</si>
  <si>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</si>
  <si>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</si>
  <si>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</si>
  <si>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</si>
  <si>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</si>
  <si>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</si>
  <si>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</si>
  <si>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</si>
  <si>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</si>
  <si>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</si>
  <si>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</si>
  <si>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</si>
  <si>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</si>
  <si>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</si>
  <si>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</si>
  <si>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</si>
  <si>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</si>
  <si>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</si>
  <si>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</si>
  <si>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</si>
  <si>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</si>
  <si>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</si>
  <si>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</si>
  <si>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</si>
  <si>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</si>
  <si>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</si>
  <si>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</si>
  <si>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</si>
  <si>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</si>
  <si>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</si>
  <si>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</si>
  <si>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</si>
  <si>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</si>
  <si>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</si>
  <si>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</si>
  <si>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</si>
  <si>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</si>
  <si>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</si>
  <si>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</si>
  <si>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</si>
  <si>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</si>
  <si>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</si>
  <si>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</si>
  <si>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</si>
  <si>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</si>
  <si>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</si>
  <si>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</si>
  <si>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</si>
  <si>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</si>
  <si>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</si>
  <si>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</si>
  <si>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</si>
  <si>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</si>
  <si>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</si>
  <si>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</si>
  <si>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</si>
  <si>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</si>
  <si>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</si>
  <si>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</si>
  <si>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</si>
  <si>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</si>
  <si>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</si>
  <si>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</si>
  <si>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</si>
  <si>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</si>
  <si>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</si>
  <si>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</si>
  <si>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</si>
  <si>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</si>
  <si>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</si>
  <si>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</si>
  <si>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</si>
  <si>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</si>
  <si>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</si>
  <si>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</si>
  <si>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</si>
  <si>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</si>
  <si>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</si>
  <si>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</si>
  <si>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</si>
  <si>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</si>
  <si>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</si>
  <si>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</si>
  <si>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</si>
  <si>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</si>
  <si>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</si>
  <si>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</si>
  <si>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</si>
  <si>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</si>
  <si>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</si>
  <si>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</si>
  <si>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</si>
  <si>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</si>
  <si>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</si>
  <si>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</si>
  <si>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</si>
  <si>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</si>
  <si>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</si>
  <si>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</si>
  <si>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</si>
  <si>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</si>
  <si>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</si>
  <si>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</si>
  <si>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</si>
  <si>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</si>
  <si>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</si>
  <si>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</si>
  <si>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</si>
  <si>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</si>
  <si>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</si>
  <si>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</si>
  <si>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</si>
  <si>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</si>
  <si>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</si>
  <si>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</si>
  <si>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</si>
  <si>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</si>
  <si>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</si>
  <si>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</si>
  <si>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</si>
  <si>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</si>
  <si>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</si>
  <si>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</si>
  <si>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</si>
  <si>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</si>
  <si>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</si>
  <si>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</si>
  <si>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</si>
  <si>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</si>
  <si>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</si>
  <si>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</si>
  <si>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</si>
  <si>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</si>
  <si>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</si>
  <si>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</si>
  <si>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</si>
  <si>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</si>
  <si>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</si>
  <si>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</si>
  <si>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</si>
  <si>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</si>
  <si>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</si>
  <si>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</si>
  <si>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</si>
  <si>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</si>
  <si>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</si>
  <si>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</si>
  <si>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</si>
  <si>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</si>
  <si>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</si>
  <si>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</si>
  <si>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</si>
  <si>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</si>
  <si>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</si>
  <si>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</si>
  <si>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</si>
  <si>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</si>
  <si>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</si>
  <si>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</si>
  <si>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</si>
  <si>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</si>
  <si>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</si>
  <si>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</si>
  <si>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</si>
  <si>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</si>
  <si>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</si>
  <si>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</si>
  <si>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</si>
  <si>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</si>
  <si>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</si>
  <si>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</si>
  <si>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</si>
  <si>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</si>
  <si>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</si>
  <si>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</si>
  <si>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</si>
  <si>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</si>
  <si>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</si>
  <si>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</si>
  <si>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</si>
  <si>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</si>
  <si>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</si>
  <si>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</si>
  <si>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</si>
  <si>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</si>
  <si>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</si>
  <si>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</si>
  <si>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</si>
  <si>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</si>
  <si>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</si>
  <si>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</si>
  <si>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</si>
  <si>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</si>
  <si>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</si>
  <si>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</si>
  <si>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</si>
  <si>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</si>
  <si>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</si>
  <si>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</si>
  <si>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</si>
  <si>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</si>
  <si>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</si>
  <si>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</si>
  <si>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</si>
  <si>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</si>
  <si>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</si>
  <si>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</si>
  <si>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</si>
  <si>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</si>
  <si>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</si>
  <si>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</si>
  <si>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</si>
  <si>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</si>
  <si>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</si>
  <si>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</si>
  <si>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</si>
  <si>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</si>
  <si>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</si>
  <si>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</si>
  <si>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</si>
  <si>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</si>
  <si>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</si>
  <si>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</si>
  <si>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</si>
  <si>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</si>
  <si>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</si>
  <si>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</si>
  <si>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</si>
  <si>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</si>
  <si>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</si>
  <si>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</si>
  <si>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</si>
  <si>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</si>
  <si>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</si>
  <si>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</si>
  <si>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</si>
  <si>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</si>
  <si>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</si>
  <si>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</si>
  <si>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</si>
  <si>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</si>
  <si>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</si>
  <si>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</si>
  <si>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</si>
  <si>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</si>
  <si>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</si>
  <si>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</si>
  <si>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</si>
  <si>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</si>
  <si>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</si>
  <si>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</si>
  <si>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</si>
  <si>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</si>
  <si>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</si>
  <si>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</si>
  <si>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</si>
  <si>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</si>
  <si>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</si>
  <si>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</si>
  <si>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</si>
  <si>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</si>
  <si>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</si>
  <si>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</si>
  <si>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</si>
  <si>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</si>
  <si>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</si>
  <si>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</si>
  <si>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</si>
  <si>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</si>
  <si>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</si>
  <si>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</si>
  <si>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</si>
  <si>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</si>
  <si>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</si>
  <si>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</si>
  <si>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</si>
  <si>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</si>
  <si>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</si>
  <si>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</si>
  <si>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</si>
  <si>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</si>
  <si>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</si>
  <si>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</si>
  <si>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</si>
  <si>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</si>
  <si>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</si>
  <si>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</si>
  <si>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</si>
  <si>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</si>
  <si>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</si>
  <si>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</si>
  <si>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</si>
  <si>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</si>
  <si>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</si>
  <si>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</si>
  <si>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</si>
  <si>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</si>
  <si>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</si>
  <si>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</si>
  <si>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</si>
  <si>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</si>
  <si>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</si>
  <si>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</si>
  <si>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</si>
  <si>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</si>
  <si>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</si>
  <si>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</si>
  <si>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</si>
  <si>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</si>
  <si>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</si>
  <si>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</si>
  <si>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</si>
  <si>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</si>
  <si>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</si>
  <si>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</si>
  <si>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</si>
  <si>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</si>
  <si>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</si>
  <si>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</si>
  <si>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</si>
  <si>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</si>
  <si>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</si>
  <si>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</si>
  <si>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</si>
  <si>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</si>
  <si>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</si>
  <si>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</si>
  <si>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</si>
  <si>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</si>
  <si>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</si>
  <si>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</si>
  <si>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</si>
  <si>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</si>
  <si>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</si>
  <si>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</si>
  <si>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</si>
  <si>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</si>
  <si>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</si>
  <si>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</si>
  <si>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</si>
  <si>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</si>
  <si>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</si>
  <si>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</si>
  <si>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</si>
  <si>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</si>
  <si>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</si>
  <si>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</si>
  <si>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</si>
  <si>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</si>
  <si>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</si>
  <si>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</si>
  <si>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</si>
  <si>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</si>
  <si>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</si>
  <si>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</si>
  <si>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</si>
  <si>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</si>
  <si>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</si>
  <si>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</si>
  <si>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</si>
  <si>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</si>
  <si>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</si>
  <si>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</si>
  <si>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</si>
  <si>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</si>
  <si>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</si>
  <si>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</si>
  <si>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</si>
  <si>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</si>
  <si>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</si>
  <si>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</si>
  <si>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</si>
  <si>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</si>
  <si>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</si>
  <si>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</si>
  <si>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</si>
  <si>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</si>
  <si>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</si>
  <si>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</si>
  <si>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</si>
  <si>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</si>
  <si>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</si>
  <si>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</si>
  <si>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</si>
  <si>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</si>
  <si>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</si>
  <si>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</si>
  <si>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</si>
  <si>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</si>
  <si>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</si>
  <si>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</si>
  <si>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</si>
  <si>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</si>
  <si>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</si>
  <si>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</si>
  <si>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</si>
  <si>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</si>
  <si>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</si>
  <si>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</si>
  <si>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</si>
  <si>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</si>
  <si>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</si>
  <si>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</si>
  <si>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</si>
  <si>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</si>
  <si>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</si>
  <si>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</si>
  <si>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</si>
  <si>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</si>
  <si>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</si>
  <si>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</si>
  <si>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</si>
  <si>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</si>
  <si>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</si>
  <si>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</si>
  <si>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</si>
  <si>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</si>
  <si>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</si>
  <si>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</si>
  <si>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</si>
  <si>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</si>
  <si>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</si>
  <si>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</si>
  <si>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</si>
  <si>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</si>
  <si>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</si>
  <si>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</si>
  <si>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</si>
  <si>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</si>
  <si>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</si>
  <si>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</si>
  <si>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</si>
  <si>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</si>
  <si>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</si>
  <si>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</si>
  <si>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</si>
  <si>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</si>
  <si>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</si>
  <si>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</si>
  <si>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</si>
  <si>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</si>
  <si>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</si>
  <si>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</si>
  <si>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</si>
  <si>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</si>
  <si>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</si>
  <si>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</si>
  <si>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</si>
  <si>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</si>
  <si>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</si>
  <si>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</si>
  <si>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</si>
  <si>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</si>
  <si>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</si>
  <si>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</si>
  <si>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</si>
  <si>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</si>
  <si>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</si>
  <si>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</si>
  <si>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</si>
  <si>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</si>
  <si>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</si>
  <si>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</si>
  <si>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</si>
  <si>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</si>
  <si>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</si>
  <si>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</si>
  <si>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</si>
  <si>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</si>
  <si>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</si>
  <si>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</si>
  <si>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</si>
  <si>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</si>
  <si>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</si>
  <si>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</si>
  <si>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</si>
  <si>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</si>
  <si>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</si>
  <si>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</si>
  <si>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</si>
  <si>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</si>
  <si>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</si>
  <si>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</si>
  <si>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</si>
  <si>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</si>
  <si>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</si>
  <si>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</si>
  <si>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</si>
  <si>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</si>
  <si>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</si>
  <si>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</si>
  <si>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</si>
  <si>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</si>
  <si>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</si>
  <si>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</si>
  <si>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</si>
  <si>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</si>
  <si>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</si>
  <si>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</si>
  <si>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</si>
  <si>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</si>
  <si>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</si>
  <si>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</si>
  <si>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</si>
  <si>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</si>
  <si>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</si>
  <si>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</si>
  <si>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</si>
  <si>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</si>
  <si>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</si>
  <si>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</si>
  <si>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</si>
  <si>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</si>
  <si>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</si>
  <si>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</si>
  <si>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</si>
  <si>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</si>
  <si>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</si>
  <si>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</si>
  <si>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</si>
  <si>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</si>
  <si>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</si>
  <si>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</si>
  <si>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</si>
  <si>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</si>
  <si>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</si>
  <si>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</si>
  <si>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</si>
  <si>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</si>
  <si>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</si>
  <si>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</si>
  <si>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</si>
  <si>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</si>
  <si>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</si>
  <si>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</si>
  <si>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</si>
  <si>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</si>
  <si>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</si>
  <si>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</si>
  <si>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</si>
  <si>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</si>
  <si>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</si>
  <si>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</si>
  <si>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</si>
  <si>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</si>
  <si>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</si>
  <si>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</si>
  <si>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</si>
  <si>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</si>
  <si>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</si>
  <si>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</si>
  <si>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</si>
  <si>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</si>
  <si>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</si>
  <si>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</si>
  <si>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</si>
  <si>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</si>
  <si>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</si>
  <si>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</si>
  <si>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</si>
  <si>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</si>
  <si>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</si>
  <si>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</si>
  <si>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</si>
  <si>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</si>
  <si>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</si>
  <si>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</si>
  <si>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</si>
  <si>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</si>
  <si>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</si>
  <si>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</si>
  <si>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</si>
  <si>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</si>
  <si>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</si>
  <si>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</si>
  <si>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</si>
  <si>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</si>
  <si>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</si>
  <si>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</si>
  <si>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</si>
  <si>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</si>
  <si>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</si>
  <si>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</si>
  <si>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</si>
  <si>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</si>
  <si>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</si>
  <si>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</si>
  <si>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</si>
  <si>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</si>
  <si>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</si>
  <si>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</si>
  <si>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</si>
  <si>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</si>
  <si>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</si>
  <si>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</si>
  <si>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</si>
  <si>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</si>
  <si>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</si>
  <si>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</si>
  <si>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</si>
  <si>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</si>
  <si>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</si>
  <si>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</si>
  <si>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</si>
  <si>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</si>
  <si>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</si>
  <si>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</si>
  <si>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</si>
  <si>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</si>
  <si>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</si>
  <si>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</si>
  <si>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</si>
  <si>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</si>
  <si>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</si>
  <si>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</si>
  <si>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</si>
  <si>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</si>
  <si>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</si>
  <si>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</si>
  <si>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</si>
  <si>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</si>
  <si>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</si>
  <si>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</si>
  <si>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</si>
  <si>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</si>
  <si>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</si>
  <si>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</si>
  <si>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</si>
  <si>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</si>
  <si>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</si>
  <si>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</si>
  <si>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</si>
  <si>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</si>
  <si>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</si>
  <si>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</si>
  <si>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</si>
  <si>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</si>
  <si>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</si>
  <si>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</si>
  <si>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</si>
  <si>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</si>
  <si>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</si>
  <si>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</si>
  <si>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</si>
  <si>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</si>
  <si>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</si>
  <si>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</si>
  <si>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</si>
  <si>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</si>
  <si>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</si>
  <si>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</si>
  <si>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</si>
  <si>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</si>
  <si>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</si>
  <si>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</si>
  <si>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</si>
  <si>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</si>
  <si>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</si>
  <si>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</si>
  <si>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</si>
  <si>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</si>
  <si>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</si>
  <si>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</si>
  <si>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</si>
  <si>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</si>
  <si>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</si>
  <si>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</si>
  <si>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</si>
  <si>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</si>
  <si>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</si>
  <si>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</si>
  <si>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</si>
  <si>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</si>
  <si>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</si>
  <si>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</si>
  <si>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</si>
  <si>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</si>
  <si>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</si>
  <si>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</si>
  <si>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</si>
  <si>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</si>
  <si>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</si>
  <si>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</si>
  <si>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</si>
  <si>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</si>
  <si>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</si>
  <si>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</si>
  <si>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</si>
  <si>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</si>
  <si>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</si>
  <si>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</si>
  <si>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</si>
  <si>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</si>
  <si>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</si>
  <si>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</si>
  <si>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</si>
  <si>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</si>
  <si>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</si>
  <si>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</si>
  <si>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</si>
  <si>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</si>
  <si>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</si>
  <si>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</si>
  <si>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</si>
  <si>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</si>
  <si>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</si>
  <si>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</si>
  <si>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</si>
  <si>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</si>
  <si>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</si>
  <si>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</si>
  <si>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</si>
  <si>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</si>
  <si>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</si>
  <si>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</si>
  <si>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</si>
  <si>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</si>
  <si>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</si>
  <si>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</si>
  <si>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</si>
  <si>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</si>
  <si>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</si>
  <si>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</si>
  <si>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</si>
  <si>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</si>
  <si>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</si>
  <si>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</si>
  <si>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</si>
  <si>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</si>
  <si>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</si>
  <si>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</si>
  <si>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</si>
  <si>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</si>
  <si>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</si>
  <si>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</si>
  <si>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</si>
  <si>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</si>
  <si>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</si>
  <si>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</si>
  <si>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</si>
  <si>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</si>
  <si>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</si>
  <si>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</si>
  <si>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</si>
  <si>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</si>
  <si>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</si>
  <si>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</si>
  <si>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</si>
  <si>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</si>
  <si>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</si>
  <si>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</si>
  <si>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</si>
  <si>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</si>
  <si>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</si>
  <si>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</si>
  <si>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</si>
  <si>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</si>
  <si>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</si>
  <si>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</si>
  <si>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</si>
  <si>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</si>
  <si>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</si>
  <si>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</si>
  <si>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</si>
  <si>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</si>
  <si>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</si>
  <si>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</si>
  <si>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</si>
  <si>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</si>
  <si>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</si>
  <si>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</si>
  <si>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</si>
  <si>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</si>
  <si>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</si>
  <si>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</si>
  <si>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</si>
  <si>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</si>
  <si>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</si>
  <si>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</si>
  <si>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</si>
  <si>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</si>
  <si>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</si>
  <si>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</si>
  <si>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</si>
  <si>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</si>
  <si>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</si>
  <si>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</si>
  <si>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</si>
  <si>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</si>
  <si>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</si>
  <si>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</si>
  <si>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</si>
  <si>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</si>
  <si>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</si>
  <si>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</si>
  <si>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</si>
  <si>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</si>
  <si>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</si>
  <si>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</si>
  <si>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</si>
  <si>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</si>
  <si>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</si>
  <si>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</si>
  <si>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</si>
  <si>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</si>
  <si>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</si>
  <si>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</si>
  <si>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</si>
  <si>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</si>
  <si>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</si>
  <si>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</si>
  <si>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</si>
  <si>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</si>
  <si>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</si>
  <si>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</si>
  <si>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</si>
  <si>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</si>
  <si>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</si>
  <si>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</si>
  <si>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</si>
  <si>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</si>
  <si>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</si>
  <si>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</si>
  <si>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</si>
  <si>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</si>
  <si>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</si>
  <si>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</si>
  <si>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</si>
  <si>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</si>
  <si>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</si>
  <si>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</si>
  <si>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</si>
  <si>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</si>
  <si>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</si>
  <si>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</si>
  <si>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</si>
  <si>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</si>
  <si>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</si>
  <si>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</si>
  <si>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</si>
  <si>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</si>
  <si>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</si>
  <si>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</si>
  <si>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</si>
  <si>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</si>
  <si>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</si>
  <si>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</si>
  <si>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</si>
  <si>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</si>
  <si>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</si>
  <si>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</si>
  <si>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</si>
  <si>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</si>
  <si>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</si>
  <si>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</si>
  <si>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</si>
  <si>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</si>
  <si>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</si>
  <si>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</si>
  <si>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</si>
  <si>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</si>
  <si>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</si>
  <si>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</si>
  <si>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</si>
  <si>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</si>
  <si>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</si>
  <si>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</si>
  <si>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</si>
  <si>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</si>
  <si>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</si>
  <si>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</si>
  <si>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</si>
  <si>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</si>
  <si>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</si>
  <si>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</si>
  <si>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</si>
  <si>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</si>
  <si>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</si>
  <si>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</si>
  <si>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</si>
  <si>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</si>
  <si>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</si>
  <si>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</si>
  <si>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</si>
  <si>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</si>
  <si>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</si>
  <si>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</si>
  <si>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</si>
  <si>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</si>
  <si>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</si>
  <si>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</si>
  <si>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</si>
  <si>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</si>
  <si>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</si>
  <si>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</si>
  <si>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</si>
  <si>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</si>
  <si>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</si>
  <si>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</si>
  <si>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</si>
  <si>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</si>
  <si>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</si>
  <si>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</si>
  <si>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</si>
  <si>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</si>
  <si>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</si>
  <si>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</si>
  <si>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</si>
  <si>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</si>
  <si>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</si>
  <si>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</si>
  <si>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</si>
  <si>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</si>
  <si>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</si>
  <si>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</si>
  <si>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</si>
  <si>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</si>
  <si>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</si>
  <si>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</si>
  <si>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</si>
  <si>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</si>
  <si>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</si>
  <si>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</si>
  <si>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</si>
  <si>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</si>
  <si>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</si>
  <si>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</si>
  <si>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</si>
  <si>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</si>
  <si>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</si>
  <si>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</si>
  <si>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</si>
  <si>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</si>
  <si>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</si>
  <si>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</si>
  <si>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</si>
  <si>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</si>
  <si>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</si>
  <si>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</si>
  <si>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</si>
  <si>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</si>
  <si>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</si>
  <si>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</si>
  <si>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</si>
  <si>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</si>
  <si>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</si>
  <si>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</si>
  <si>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</si>
  <si>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</si>
  <si>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</si>
  <si>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</si>
  <si>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</si>
  <si>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</si>
  <si>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</si>
  <si>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</si>
  <si>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</si>
  <si>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</si>
  <si>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</si>
  <si>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</si>
  <si>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</si>
  <si>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</si>
  <si>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</si>
  <si>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</si>
  <si>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</si>
  <si>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</si>
  <si>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</si>
  <si>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</si>
  <si>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</si>
  <si>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</si>
  <si>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</si>
  <si>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</si>
  <si>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</si>
  <si>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</si>
  <si>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</si>
  <si>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</si>
  <si>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</si>
  <si>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</si>
  <si>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</si>
  <si>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</si>
  <si>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</si>
  <si>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</si>
  <si>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</si>
  <si>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</si>
  <si>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</si>
  <si>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</si>
  <si>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</si>
  <si>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</si>
  <si>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</si>
  <si>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</si>
  <si>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</si>
  <si>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</si>
  <si>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</si>
  <si>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</si>
  <si>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</si>
  <si>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</si>
  <si>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</si>
  <si>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</si>
  <si>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</si>
  <si>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</si>
  <si>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</si>
  <si>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</si>
  <si>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</si>
  <si>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</si>
  <si>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</si>
  <si>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</si>
  <si>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</si>
  <si>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</si>
  <si>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</si>
  <si>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</si>
  <si>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</si>
  <si>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</si>
  <si>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</si>
  <si>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</si>
  <si>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</si>
  <si>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</si>
  <si>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</si>
  <si>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</si>
  <si>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</si>
  <si>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</si>
  <si>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</si>
  <si>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</si>
  <si>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</si>
  <si>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</si>
  <si>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</si>
  <si>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</si>
  <si>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</si>
  <si>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</si>
  <si>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</si>
  <si>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</si>
  <si>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</si>
  <si>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</si>
  <si>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</si>
  <si>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</si>
  <si>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</si>
  <si>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</si>
  <si>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</si>
  <si>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</si>
  <si>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</si>
  <si>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</si>
  <si>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</si>
  <si>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</si>
  <si>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</si>
  <si>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</si>
  <si>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</si>
  <si>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</si>
  <si>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</si>
  <si>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</si>
  <si>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</si>
  <si>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</si>
  <si>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</si>
  <si>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</si>
  <si>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</si>
  <si>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</si>
  <si>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</si>
  <si>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</si>
  <si>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</si>
  <si>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</si>
  <si>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Kontaktná osoba zodpovedná za vyplnený formulár
meno a priezvisko: Adam Graňák
e-mail: adam.granak@hangair.sk
tel. kontakt (mobil): +421903408371</t>
  </si>
  <si>
    <t>Organizácia podujatia
názov podujatia: Letný denný kemp šport mix + kolobežka
miesto konania: Bratislava - Vajnory
termín (od-do): 04.08. - 08.08.2025 
počet aktívnych účastníkov: 44</t>
  </si>
  <si>
    <t>FD2508004</t>
  </si>
  <si>
    <t>2025134</t>
  </si>
  <si>
    <t xml:space="preserve">Refundácia nákladov spojených s prenájmom športoviska v termíne 04.08. - 08.08.2025 </t>
  </si>
  <si>
    <t>Hangair s.r.o.</t>
  </si>
  <si>
    <t>Organizácia podujatia
názov podujatia: Letný denný kemp šport mix + skateboarding
miesto konania: Bratislava - Vajnory
termín (od-do): 11.08. - 15.08.2025   
počet aktívnych účastníkov: 35</t>
  </si>
  <si>
    <t>Organizácia podujatia
názov podujatia: Letný denný kemp šport mix + kolobežka
miesto konania: Bratislava - Vajnory
termín (od-do): 18.08. - 22.08.2025
počet aktívnych účastníkov: 47</t>
  </si>
  <si>
    <t xml:space="preserve">Refundácia nákladov spojených s prenájmom športoviska v termíne 11.08. - 15.08.2025 </t>
  </si>
  <si>
    <t xml:space="preserve">Refundácia nákladov spojených s prenájmom športoviska v termíne 18.08. - 22.08.2025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</si>
</sst>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0" val="18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topLeftCell="A3" zoomScale="125"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28"/>
      <c r="D1" s="32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4"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4" t="s">
        <v>1331</v>
      </c>
      <c r="C10" s="205"/>
      <c r="D10" s="205"/>
    </row>
    <row r="11" spans="1:4" s="18" customFormat="1" ht="42.75" customHeight="1" x14ac:dyDescent="0.15">
      <c r="A11" s="294" t="s">
        <v>1332</v>
      </c>
      <c r="C11" s="205"/>
      <c r="D11" s="205"/>
    </row>
    <row r="12" spans="1:4" s="18" customFormat="1" ht="20.5" customHeight="1" x14ac:dyDescent="0.15">
      <c r="A12" s="302" t="s">
        <v>1351</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29"/>
      <c r="D21" s="329"/>
    </row>
    <row r="22" spans="1:4" x14ac:dyDescent="0.15">
      <c r="C22" s="330"/>
      <c r="D22" s="329"/>
    </row>
    <row r="23" spans="1:4" ht="70" x14ac:dyDescent="0.15">
      <c r="A23" s="23" t="s">
        <v>1352</v>
      </c>
      <c r="C23" s="255"/>
      <c r="D23" s="256"/>
    </row>
    <row r="24" spans="1:4" ht="12.75" customHeight="1" x14ac:dyDescent="0.15">
      <c r="C24" s="326"/>
      <c r="D24" s="32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1338</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5"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1348</v>
      </c>
    </row>
    <row r="133" spans="1:1" ht="61.5" customHeight="1" x14ac:dyDescent="0.15">
      <c r="A133" s="301" t="s">
        <v>1360</v>
      </c>
    </row>
    <row r="134" spans="1:1" ht="14" x14ac:dyDescent="0.15">
      <c r="A134" s="260" t="s">
        <v>1361</v>
      </c>
    </row>
    <row r="135" spans="1:1" ht="112" x14ac:dyDescent="0.15">
      <c r="A135" s="301" t="s">
        <v>1349</v>
      </c>
    </row>
    <row r="136" spans="1:1" x14ac:dyDescent="0.15">
      <c r="A136"/>
    </row>
    <row r="137" spans="1:1" ht="71.5" customHeight="1" x14ac:dyDescent="0.15">
      <c r="A137" s="300"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1" t="s">
        <v>57</v>
      </c>
      <c r="B1" s="331"/>
      <c r="C1" s="331"/>
      <c r="D1" s="331"/>
      <c r="E1" s="331"/>
      <c r="F1" s="331"/>
      <c r="G1" s="331"/>
      <c r="H1" s="331"/>
      <c r="I1" s="52"/>
      <c r="J1" s="37"/>
    </row>
    <row r="2" spans="1:11" ht="16" x14ac:dyDescent="0.2">
      <c r="A2" s="337" t="s">
        <v>58</v>
      </c>
      <c r="B2" s="337"/>
      <c r="C2" s="337"/>
      <c r="D2" s="337"/>
      <c r="E2" s="337"/>
      <c r="F2" s="337"/>
      <c r="G2" s="337"/>
      <c r="H2" s="335" t="str">
        <f>+Doklady!I100</f>
        <v>V4</v>
      </c>
      <c r="I2" s="335"/>
    </row>
    <row r="3" spans="1:11" ht="14" x14ac:dyDescent="0.15">
      <c r="A3" s="40"/>
      <c r="B3" s="40"/>
      <c r="C3" s="40"/>
      <c r="D3" s="40"/>
      <c r="E3" s="40"/>
      <c r="F3" s="40"/>
      <c r="G3" s="40"/>
      <c r="H3" s="336">
        <f>+Doklady!I101</f>
        <v>45961</v>
      </c>
      <c r="I3" s="336"/>
    </row>
    <row r="4" spans="1:11" ht="15.75" customHeight="1" x14ac:dyDescent="0.15">
      <c r="A4" s="41" t="s">
        <v>59</v>
      </c>
      <c r="B4" s="332" t="s">
        <v>60</v>
      </c>
      <c r="C4" s="333"/>
      <c r="D4" s="333"/>
      <c r="E4" s="33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0" t="s">
        <v>311</v>
      </c>
      <c r="B1" s="341"/>
      <c r="C1" s="174">
        <v>45991</v>
      </c>
      <c r="D1" s="26"/>
      <c r="G1" s="252">
        <v>45688</v>
      </c>
    </row>
    <row r="2" spans="1:7" ht="14" x14ac:dyDescent="0.15">
      <c r="A2" s="28"/>
      <c r="B2" s="28"/>
      <c r="G2" s="252">
        <v>45716</v>
      </c>
    </row>
    <row r="3" spans="1:7" ht="14" x14ac:dyDescent="0.15">
      <c r="A3" s="30" t="s">
        <v>312</v>
      </c>
      <c r="B3" s="338" t="str">
        <f>INDEX(Adr!B:B,Doklady!B102+1)</f>
        <v>Športový klub HANGAIR o.z.</v>
      </c>
      <c r="C3" s="338"/>
      <c r="D3" s="338"/>
      <c r="G3" s="252">
        <v>45747</v>
      </c>
    </row>
    <row r="4" spans="1:7" ht="14" x14ac:dyDescent="0.15">
      <c r="A4" s="30" t="s">
        <v>313</v>
      </c>
      <c r="B4" s="29" t="str">
        <f>RIGHT("0000"&amp;INDEX(Adr!A:A,Doklady!B102+1),8)</f>
        <v>35539895</v>
      </c>
      <c r="G4" s="252">
        <v>45777</v>
      </c>
    </row>
    <row r="5" spans="1:7" ht="14" x14ac:dyDescent="0.15">
      <c r="A5" s="30" t="s">
        <v>314</v>
      </c>
      <c r="B5" s="29" t="str">
        <f>INDEX(Adr!D:D,Doklady!B102+1)&amp;", "&amp;INDEX(Adr!E:E,Doklady!B102+1)</f>
        <v>Pri Starom letisku 10851/3B,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5000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5000</v>
      </c>
      <c r="G15" s="252"/>
    </row>
    <row r="16" spans="1:7" ht="14" x14ac:dyDescent="0.15">
      <c r="G16" s="252"/>
    </row>
    <row r="17" spans="1:5" ht="72" customHeight="1" x14ac:dyDescent="0.15">
      <c r="A17" s="339" t="s">
        <v>328</v>
      </c>
      <c r="B17" s="339"/>
      <c r="C17" s="339"/>
      <c r="D17" s="33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4" sqref="B144"/>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1" t="s">
        <v>329</v>
      </c>
      <c r="B1" s="361"/>
      <c r="C1" s="361"/>
      <c r="D1" s="361"/>
      <c r="E1" s="361"/>
      <c r="F1" s="361"/>
      <c r="G1" s="361"/>
      <c r="H1" s="361"/>
      <c r="I1" s="361"/>
    </row>
    <row r="2" spans="1:26" ht="7.5" customHeight="1" x14ac:dyDescent="0.15">
      <c r="C2" s="8"/>
      <c r="D2" s="8"/>
      <c r="E2" s="8"/>
      <c r="F2" s="8"/>
      <c r="G2" s="8"/>
      <c r="H2" s="8"/>
      <c r="I2" s="8"/>
    </row>
    <row r="3" spans="1:26" s="9" customFormat="1" ht="26.25" customHeight="1" x14ac:dyDescent="0.15">
      <c r="B3" s="160" t="s">
        <v>59</v>
      </c>
      <c r="C3" s="362" t="str">
        <f>INDEX(Adr!B2:B242,Doklady!B102)</f>
        <v>Športový klub HANGAIR o.z.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35539895</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Pri Starom letisku 10851/3B, Bratislava, 831 07</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3" t="s">
        <v>334</v>
      </c>
      <c r="F9" s="364"/>
      <c r="J9" s="8"/>
      <c r="L9" s="118"/>
      <c r="M9" s="118"/>
      <c r="N9" s="118"/>
      <c r="O9" s="118"/>
      <c r="P9" s="118"/>
      <c r="Q9" s="118"/>
      <c r="R9" s="118"/>
      <c r="S9" s="118"/>
    </row>
    <row r="10" spans="1:26" ht="18" x14ac:dyDescent="0.2">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2" t="s">
        <v>340</v>
      </c>
      <c r="C17" s="352"/>
      <c r="D17" s="352"/>
      <c r="E17" s="352"/>
      <c r="F17" s="352"/>
      <c r="G17" s="352"/>
      <c r="H17" s="352"/>
      <c r="I17" s="73">
        <f>SUMIF(FP!I:I,Doklady!$B$1&amp;A17,FP!D:D)</f>
        <v>0</v>
      </c>
      <c r="T17" s="86"/>
    </row>
    <row r="18" spans="1:20" x14ac:dyDescent="0.15">
      <c r="A18" s="135" t="s">
        <v>341</v>
      </c>
      <c r="B18" s="352" t="s">
        <v>342</v>
      </c>
      <c r="C18" s="352"/>
      <c r="D18" s="352"/>
      <c r="E18" s="352"/>
      <c r="F18" s="352"/>
      <c r="G18" s="352"/>
      <c r="H18" s="352"/>
      <c r="I18" s="73">
        <f>SUMIF(FP!I:I,Doklady!$B$1&amp;A18,FP!D:D)</f>
        <v>0</v>
      </c>
    </row>
    <row r="19" spans="1:20" ht="12" x14ac:dyDescent="0.15">
      <c r="A19" s="115" t="s">
        <v>343</v>
      </c>
      <c r="B19" s="352" t="s">
        <v>344</v>
      </c>
      <c r="C19" s="352"/>
      <c r="D19" s="352"/>
      <c r="E19" s="352"/>
      <c r="F19" s="352"/>
      <c r="G19" s="352"/>
      <c r="H19" s="352"/>
      <c r="I19" s="73">
        <f>SUMIF(FP!I:I,Doklady!$B$1&amp;A19,FP!D:D)</f>
        <v>0</v>
      </c>
    </row>
    <row r="20" spans="1:20" x14ac:dyDescent="0.15">
      <c r="A20" s="135" t="s">
        <v>345</v>
      </c>
      <c r="B20" s="346" t="s">
        <v>346</v>
      </c>
      <c r="C20" s="347"/>
      <c r="D20" s="347"/>
      <c r="E20" s="347"/>
      <c r="F20" s="347"/>
      <c r="G20" s="347"/>
      <c r="H20" s="348"/>
      <c r="I20" s="73">
        <f>SUMIF(FP!I:I,Doklady!$B$1&amp;A20,FP!D:D)</f>
        <v>0</v>
      </c>
      <c r="T20" s="86"/>
    </row>
    <row r="21" spans="1:20" ht="12" x14ac:dyDescent="0.15">
      <c r="A21" s="115" t="s">
        <v>347</v>
      </c>
      <c r="B21" s="346" t="s">
        <v>348</v>
      </c>
      <c r="C21" s="347"/>
      <c r="D21" s="347"/>
      <c r="E21" s="347"/>
      <c r="F21" s="347"/>
      <c r="G21" s="347"/>
      <c r="H21" s="348"/>
      <c r="I21" s="73">
        <f>SUMIF(FP!I:I,Doklady!$B$1&amp;A21,FP!D:D)</f>
        <v>0</v>
      </c>
      <c r="T21" s="86"/>
    </row>
    <row r="22" spans="1:20" x14ac:dyDescent="0.15">
      <c r="A22" s="135" t="s">
        <v>349</v>
      </c>
      <c r="B22" s="353" t="s">
        <v>350</v>
      </c>
      <c r="C22" s="354"/>
      <c r="D22" s="354"/>
      <c r="E22" s="354"/>
      <c r="F22" s="354"/>
      <c r="G22" s="354"/>
      <c r="H22" s="355"/>
      <c r="I22" s="73">
        <f>SUMIF(FP!I:I,Doklady!$B$1&amp;A22,FP!D:D)</f>
        <v>0</v>
      </c>
      <c r="T22" s="86"/>
    </row>
    <row r="23" spans="1:20" ht="12" x14ac:dyDescent="0.15">
      <c r="A23" s="115" t="s">
        <v>351</v>
      </c>
      <c r="B23" s="346" t="s">
        <v>352</v>
      </c>
      <c r="C23" s="347"/>
      <c r="D23" s="347"/>
      <c r="E23" s="347"/>
      <c r="F23" s="347"/>
      <c r="G23" s="347"/>
      <c r="H23" s="348"/>
      <c r="I23" s="73">
        <f>SUMIF(FP!I:I,Doklady!$B$1&amp;A23,FP!D:D)</f>
        <v>0</v>
      </c>
      <c r="T23" s="86"/>
    </row>
    <row r="24" spans="1:20" x14ac:dyDescent="0.15">
      <c r="A24" s="135" t="s">
        <v>353</v>
      </c>
      <c r="B24" s="346" t="s">
        <v>354</v>
      </c>
      <c r="C24" s="347"/>
      <c r="D24" s="347"/>
      <c r="E24" s="347"/>
      <c r="F24" s="347"/>
      <c r="G24" s="347"/>
      <c r="H24" s="348"/>
      <c r="I24" s="73">
        <f>SUMIF(FP!I:I,Doklady!$B$1&amp;A24,FP!D:D)</f>
        <v>0</v>
      </c>
      <c r="T24" s="86"/>
    </row>
    <row r="25" spans="1:20" ht="12" x14ac:dyDescent="0.15">
      <c r="A25" s="115" t="s">
        <v>355</v>
      </c>
      <c r="B25" s="369" t="s">
        <v>2235</v>
      </c>
      <c r="C25" s="370"/>
      <c r="D25" s="370"/>
      <c r="E25" s="370"/>
      <c r="F25" s="370"/>
      <c r="G25" s="370"/>
      <c r="H25" s="371"/>
      <c r="I25" s="73">
        <f>SUMIF(FP!I:I,Doklady!$B$1&amp;A25,FP!D:D)</f>
        <v>0</v>
      </c>
      <c r="T25" s="86"/>
    </row>
    <row r="26" spans="1:20" x14ac:dyDescent="0.15">
      <c r="A26" s="135" t="s">
        <v>356</v>
      </c>
      <c r="B26" s="346" t="s">
        <v>357</v>
      </c>
      <c r="C26" s="347"/>
      <c r="D26" s="347"/>
      <c r="E26" s="347"/>
      <c r="F26" s="347"/>
      <c r="G26" s="347"/>
      <c r="H26" s="348"/>
      <c r="I26" s="73">
        <f>SUMIF(FP!I:I,Doklady!$B$1&amp;A26,FP!D:D)</f>
        <v>0</v>
      </c>
      <c r="T26" s="86"/>
    </row>
    <row r="27" spans="1:20" ht="12" x14ac:dyDescent="0.15">
      <c r="A27" s="115" t="s">
        <v>358</v>
      </c>
      <c r="B27" s="346" t="s">
        <v>359</v>
      </c>
      <c r="C27" s="347"/>
      <c r="D27" s="347"/>
      <c r="E27" s="347"/>
      <c r="F27" s="347"/>
      <c r="G27" s="347"/>
      <c r="H27" s="348"/>
      <c r="I27" s="73">
        <f>SUMIF(FP!I:I,Doklady!$B$1&amp;A27,FP!D:D)</f>
        <v>0</v>
      </c>
      <c r="T27" s="86"/>
    </row>
    <row r="28" spans="1:20" x14ac:dyDescent="0.15">
      <c r="A28" s="135" t="s">
        <v>360</v>
      </c>
      <c r="B28" s="346" t="s">
        <v>2989</v>
      </c>
      <c r="C28" s="347"/>
      <c r="D28" s="347"/>
      <c r="E28" s="347"/>
      <c r="F28" s="347"/>
      <c r="G28" s="347"/>
      <c r="H28" s="348"/>
      <c r="I28" s="73">
        <f>SUMIF(FP!I:I,Doklady!$B$1&amp;A28,FP!D:D)</f>
        <v>5000</v>
      </c>
      <c r="T28" s="86"/>
    </row>
    <row r="29" spans="1:20" ht="12" x14ac:dyDescent="0.15">
      <c r="A29" s="115" t="s">
        <v>362</v>
      </c>
      <c r="B29" s="346" t="s">
        <v>363</v>
      </c>
      <c r="C29" s="347"/>
      <c r="D29" s="347"/>
      <c r="E29" s="347"/>
      <c r="F29" s="347"/>
      <c r="G29" s="347"/>
      <c r="H29" s="348"/>
      <c r="I29" s="73">
        <f>SUMIF(FP!I:I,Doklady!$B$1&amp;A29,FP!D:D)</f>
        <v>0</v>
      </c>
      <c r="T29" s="86"/>
    </row>
    <row r="30" spans="1:20" hidden="1" x14ac:dyDescent="0.15">
      <c r="A30" s="135" t="s">
        <v>364</v>
      </c>
      <c r="B30" s="346"/>
      <c r="C30" s="347"/>
      <c r="D30" s="347"/>
      <c r="E30" s="347"/>
      <c r="F30" s="347"/>
      <c r="G30" s="347"/>
      <c r="H30" s="348"/>
      <c r="I30" s="73">
        <f>SUMIF(FP!I:I,Doklady!$B$1&amp;A30,FP!D:D)</f>
        <v>0</v>
      </c>
      <c r="T30" s="86"/>
    </row>
    <row r="31" spans="1:20" ht="12" hidden="1" x14ac:dyDescent="0.15">
      <c r="A31" s="115" t="s">
        <v>365</v>
      </c>
      <c r="B31" s="346"/>
      <c r="C31" s="347"/>
      <c r="D31" s="347"/>
      <c r="E31" s="347"/>
      <c r="F31" s="347"/>
      <c r="G31" s="347"/>
      <c r="H31" s="348"/>
      <c r="I31" s="73">
        <f>SUMIF(FP!I:I,Doklady!$B$1&amp;A31,FP!D:D)</f>
        <v>0</v>
      </c>
      <c r="T31" s="86"/>
    </row>
    <row r="32" spans="1:20" hidden="1" x14ac:dyDescent="0.15">
      <c r="A32" s="135" t="s">
        <v>366</v>
      </c>
      <c r="B32" s="342"/>
      <c r="C32" s="343"/>
      <c r="D32" s="343"/>
      <c r="E32" s="343"/>
      <c r="F32" s="343"/>
      <c r="G32" s="343"/>
      <c r="H32" s="344"/>
      <c r="I32" s="73">
        <f>SUMIF(FP!I:I,Doklady!$B$1&amp;A32,FP!D:D)</f>
        <v>0</v>
      </c>
      <c r="T32" s="86"/>
    </row>
    <row r="33" spans="1:21" ht="12" hidden="1" x14ac:dyDescent="0.15">
      <c r="A33" s="115" t="s">
        <v>367</v>
      </c>
      <c r="B33" s="342"/>
      <c r="C33" s="343"/>
      <c r="D33" s="343"/>
      <c r="E33" s="343"/>
      <c r="F33" s="343"/>
      <c r="G33" s="343"/>
      <c r="H33" s="344"/>
      <c r="I33" s="73">
        <f>SUMIF(FP!I:I,Doklady!$B$1&amp;A33,FP!D:D)</f>
        <v>0</v>
      </c>
      <c r="T33" s="86"/>
    </row>
    <row r="34" spans="1:21" hidden="1" x14ac:dyDescent="0.15">
      <c r="A34" s="135" t="s">
        <v>368</v>
      </c>
      <c r="B34" s="345"/>
      <c r="C34" s="345"/>
      <c r="D34" s="345"/>
      <c r="E34" s="345"/>
      <c r="F34" s="345"/>
      <c r="G34" s="345"/>
      <c r="H34" s="345"/>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9"/>
      <c r="B50" s="360"/>
      <c r="C50" s="360"/>
      <c r="D50" s="360"/>
      <c r="E50" s="360"/>
      <c r="F50" s="360"/>
      <c r="G50" s="360"/>
      <c r="H50" s="360"/>
      <c r="I50" s="36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2"/>
      <c r="E140" s="372"/>
      <c r="F140" s="372"/>
      <c r="G140" s="372"/>
      <c r="H140" s="372"/>
      <c r="I140" s="372"/>
      <c r="J140" s="85"/>
    </row>
    <row r="141" spans="1:26" ht="68.25" customHeight="1" x14ac:dyDescent="0.15">
      <c r="A141" s="9"/>
      <c r="B141" s="281" t="s">
        <v>3001</v>
      </c>
      <c r="C141" s="214"/>
      <c r="D141" s="356" t="s">
        <v>393</v>
      </c>
      <c r="E141" s="356"/>
      <c r="F141" s="356"/>
      <c r="G141" s="356"/>
      <c r="H141" s="356"/>
      <c r="I141" s="35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1" zoomScale="140" zoomScaleNormal="140" workbookViewId="0">
      <selection activeCell="H111" sqref="H111"/>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l - športové pohybové tábory pre mládež</v>
      </c>
      <c r="B1" s="232" t="str">
        <f>INDEX(Adr!A:A,B102+1)</f>
        <v>35539895</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463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2991</v>
      </c>
      <c r="J100" s="375"/>
      <c r="K100" s="89"/>
    </row>
    <row r="101" spans="1:25" ht="16" x14ac:dyDescent="0.2">
      <c r="A101" s="373"/>
      <c r="B101" s="373"/>
      <c r="C101" s="373"/>
      <c r="D101" s="373"/>
      <c r="E101" s="373"/>
      <c r="F101" s="373"/>
      <c r="G101" s="373"/>
      <c r="H101" s="373"/>
      <c r="I101" s="374">
        <v>45961</v>
      </c>
      <c r="J101" s="374"/>
    </row>
    <row r="102" spans="1:25" ht="14" x14ac:dyDescent="0.15">
      <c r="A102" s="249" t="s">
        <v>398</v>
      </c>
      <c r="B102" s="250">
        <v>200</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2" x14ac:dyDescent="0.15">
      <c r="A107" s="14" t="s">
        <v>3000</v>
      </c>
      <c r="B107" s="14"/>
      <c r="C107" s="14"/>
      <c r="D107" s="16"/>
      <c r="E107" s="16"/>
      <c r="F107" s="14" t="s">
        <v>3002</v>
      </c>
      <c r="G107" s="14"/>
      <c r="H107" s="14"/>
      <c r="I107" s="15"/>
      <c r="J107" s="77"/>
      <c r="K107" s="92"/>
    </row>
    <row r="108" spans="1:25" ht="24" x14ac:dyDescent="0.15">
      <c r="A108" s="14" t="s">
        <v>3000</v>
      </c>
      <c r="B108" s="14" t="s">
        <v>3003</v>
      </c>
      <c r="C108" s="14" t="s">
        <v>3004</v>
      </c>
      <c r="D108" s="16">
        <v>45908</v>
      </c>
      <c r="E108" s="16">
        <v>45967</v>
      </c>
      <c r="F108" s="14" t="s">
        <v>3005</v>
      </c>
      <c r="G108" s="14"/>
      <c r="H108" s="14" t="s">
        <v>3006</v>
      </c>
      <c r="I108" s="15">
        <v>2000</v>
      </c>
      <c r="J108" s="77">
        <v>10</v>
      </c>
      <c r="K108" s="92"/>
    </row>
    <row r="109" spans="1:25" ht="72" x14ac:dyDescent="0.15">
      <c r="A109" s="14" t="s">
        <v>3000</v>
      </c>
      <c r="B109" s="14"/>
      <c r="C109" s="14"/>
      <c r="D109" s="16"/>
      <c r="E109" s="16"/>
      <c r="F109" s="14" t="s">
        <v>3007</v>
      </c>
      <c r="G109" s="14"/>
      <c r="H109" s="14"/>
      <c r="I109" s="15"/>
      <c r="J109" s="77"/>
      <c r="K109" s="92"/>
    </row>
    <row r="110" spans="1:25" ht="24" x14ac:dyDescent="0.15">
      <c r="A110" s="14" t="s">
        <v>3000</v>
      </c>
      <c r="B110" s="14" t="s">
        <v>3003</v>
      </c>
      <c r="C110" s="14" t="s">
        <v>3004</v>
      </c>
      <c r="D110" s="16">
        <v>45908</v>
      </c>
      <c r="E110" s="16">
        <v>45967</v>
      </c>
      <c r="F110" s="14" t="s">
        <v>3009</v>
      </c>
      <c r="G110" s="14"/>
      <c r="H110" s="14" t="s">
        <v>3006</v>
      </c>
      <c r="I110" s="15">
        <v>2000</v>
      </c>
      <c r="J110" s="77">
        <v>10</v>
      </c>
      <c r="K110" s="92"/>
    </row>
    <row r="111" spans="1:25" ht="72" x14ac:dyDescent="0.15">
      <c r="A111" s="14" t="s">
        <v>3000</v>
      </c>
      <c r="B111" s="14"/>
      <c r="C111" s="14"/>
      <c r="D111" s="16"/>
      <c r="E111" s="16"/>
      <c r="F111" s="14" t="s">
        <v>3008</v>
      </c>
      <c r="G111" s="14"/>
      <c r="H111" s="14"/>
      <c r="I111" s="15"/>
      <c r="J111" s="77"/>
      <c r="K111" s="92"/>
    </row>
    <row r="112" spans="1:25" ht="24" x14ac:dyDescent="0.15">
      <c r="A112" s="14" t="s">
        <v>3000</v>
      </c>
      <c r="B112" s="14" t="s">
        <v>3003</v>
      </c>
      <c r="C112" s="14" t="s">
        <v>3004</v>
      </c>
      <c r="D112" s="16">
        <v>45908</v>
      </c>
      <c r="E112" s="16">
        <v>45967</v>
      </c>
      <c r="F112" s="14" t="s">
        <v>3010</v>
      </c>
      <c r="G112" s="14"/>
      <c r="H112" s="14" t="s">
        <v>3006</v>
      </c>
      <c r="I112" s="15">
        <v>1000</v>
      </c>
      <c r="J112" s="77">
        <v>10</v>
      </c>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1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1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1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1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1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1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1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1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1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1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1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1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1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1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1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1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1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1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1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1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1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1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1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1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1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1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1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1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1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1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1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1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1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1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1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1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1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1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1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1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1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1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1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1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1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1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1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1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1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1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1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1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1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1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1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1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1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1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1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1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1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1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1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1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1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1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1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15">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15">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15">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ht="12" x14ac:dyDescent="0.15">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15">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15">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15">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15">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15">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12" x14ac:dyDescent="0.15">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 x14ac:dyDescent="0.15">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15">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15">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15">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15">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15">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15">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15">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15">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15">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15">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15">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15">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15">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15">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 x14ac:dyDescent="0.15">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 x14ac:dyDescent="0.15">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15">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15">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15">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15">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15">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ht="12" x14ac:dyDescent="0.15">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15">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15">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15">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15">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15">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15">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15">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15">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15">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ht="12" x14ac:dyDescent="0.15">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15">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15">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15">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15">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15">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15">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15">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15">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ht="12" x14ac:dyDescent="0.15">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15">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15">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15">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15">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15">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15">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15">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15">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15">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15">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15">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15">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15">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15">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15">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15">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15">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15">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15">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15">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15">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15">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15">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15">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4" x14ac:dyDescent="0.15">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15">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15">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15">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 x14ac:dyDescent="0.1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15">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15">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15">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15">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 x14ac:dyDescent="0.1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15">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15">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15">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15">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15">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15">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15">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15">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15">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15">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15">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15">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15">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15">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15">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15">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15">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15">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15">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15">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15">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15">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 x14ac:dyDescent="0.1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15">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15">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15">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 x14ac:dyDescent="0.1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15">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 x14ac:dyDescent="0.1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 x14ac:dyDescent="0.1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 x14ac:dyDescent="0.1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15">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15">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15">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 x14ac:dyDescent="0.1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15">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15">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 x14ac:dyDescent="0.1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 x14ac:dyDescent="0.1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15">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15">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15">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 x14ac:dyDescent="0.1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15">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15">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15">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15">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15">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15">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15">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ht="12" x14ac:dyDescent="0.15">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1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15">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ht="12" x14ac:dyDescent="0.15">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15">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ht="12" x14ac:dyDescent="0.15">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15">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ht="12" x14ac:dyDescent="0.15">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15">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ht="12" x14ac:dyDescent="0.1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15">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4" x14ac:dyDescent="0.15">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4" x14ac:dyDescent="0.15">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4" x14ac:dyDescent="0.15">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15">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15">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ht="12" x14ac:dyDescent="0.15">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ht="12" x14ac:dyDescent="0.15">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ht="12" x14ac:dyDescent="0.15">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15">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15">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15">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ht="12" x14ac:dyDescent="0.15">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15">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15">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15">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ht="12" x14ac:dyDescent="0.15">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15">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15">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15">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15">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15">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15">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15">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15">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ht="12" x14ac:dyDescent="0.15">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15">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15">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15">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ht="12" x14ac:dyDescent="0.15">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15">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15">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15">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15">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ht="12" x14ac:dyDescent="0.15">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15">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15">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15">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15">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15">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ht="12" x14ac:dyDescent="0.15">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15">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ht="12" x14ac:dyDescent="0.15">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15">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15">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15">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15">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15">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ht="12" x14ac:dyDescent="0.15">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15">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ht="12" x14ac:dyDescent="0.15">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ht="12" x14ac:dyDescent="0.15">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15">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ht="12" x14ac:dyDescent="0.15">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15">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15">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15">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15">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15">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15">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15">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15">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15">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15">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ht="12" x14ac:dyDescent="0.15">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15">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12" x14ac:dyDescent="0.15">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15">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15">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15">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15">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15">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15">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15">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ht="12" x14ac:dyDescent="0.15">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15">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ht="12" x14ac:dyDescent="0.15">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15">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15">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15">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15">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15">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15">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15">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ht="12" x14ac:dyDescent="0.15">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ht="12" x14ac:dyDescent="0.15">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15">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15">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ht="12" x14ac:dyDescent="0.15">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15">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15">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15">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15">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ht="12" x14ac:dyDescent="0.15">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15">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15">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15">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ht="12" x14ac:dyDescent="0.15">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15">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ht="12" x14ac:dyDescent="0.15">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15">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ht="12" x14ac:dyDescent="0.15">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ht="12" x14ac:dyDescent="0.15">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ht="12" x14ac:dyDescent="0.15">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ht="12" x14ac:dyDescent="0.15">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15">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ht="12" x14ac:dyDescent="0.15">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ht="12" x14ac:dyDescent="0.15">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15">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15">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ht="12" x14ac:dyDescent="0.15">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12" x14ac:dyDescent="0.15">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ht="12" x14ac:dyDescent="0.15">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ht="12" x14ac:dyDescent="0.15">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15">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15">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ht="12" x14ac:dyDescent="0.15">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15">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15">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ht="12" x14ac:dyDescent="0.15">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15">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ht="12" x14ac:dyDescent="0.15">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15">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15">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15">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ht="12" x14ac:dyDescent="0.15">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ht="12" x14ac:dyDescent="0.15">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15">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15">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ht="12" x14ac:dyDescent="0.15">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12" x14ac:dyDescent="0.15">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ht="12" x14ac:dyDescent="0.15">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15">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12" x14ac:dyDescent="0.15">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ht="12" x14ac:dyDescent="0.15">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15">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15">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15">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ht="12" x14ac:dyDescent="0.15">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15">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15">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ht="12" x14ac:dyDescent="0.15">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15">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15">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15">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15">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15">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15">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15">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15">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15">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ht="12" x14ac:dyDescent="0.15">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ht="12" x14ac:dyDescent="0.15">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15">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ht="12" x14ac:dyDescent="0.15">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ht="12" x14ac:dyDescent="0.15">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15">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ht="12" x14ac:dyDescent="0.15">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ht="12" x14ac:dyDescent="0.15">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15">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15">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ht="12" x14ac:dyDescent="0.15">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15">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15">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ht="12" x14ac:dyDescent="0.15">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ht="12" x14ac:dyDescent="0.15">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15">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ht="12" x14ac:dyDescent="0.15">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ht="12" x14ac:dyDescent="0.15">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ht="12" x14ac:dyDescent="0.15">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ht="12" x14ac:dyDescent="0.15">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ht="12" x14ac:dyDescent="0.15">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ht="12" x14ac:dyDescent="0.15">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ht="12" x14ac:dyDescent="0.15">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15">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15">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15">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15">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15">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15">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ht="12" x14ac:dyDescent="0.15">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15">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15">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ht="12" x14ac:dyDescent="0.15">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ht="12" x14ac:dyDescent="0.15">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15">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15">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15">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15">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ht="12" x14ac:dyDescent="0.15">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15">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15">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ht="12" x14ac:dyDescent="0.15">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ht="12" x14ac:dyDescent="0.15">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ht="12" x14ac:dyDescent="0.15">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ht="12" x14ac:dyDescent="0.15">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15">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ht="12" x14ac:dyDescent="0.15">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15">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15">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15">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15">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15">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15">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ht="12" x14ac:dyDescent="0.15">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15">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ht="12" x14ac:dyDescent="0.15">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15">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4" x14ac:dyDescent="0.15">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15">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15">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ht="12" x14ac:dyDescent="0.15">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15">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ht="12" x14ac:dyDescent="0.15">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ht="12" x14ac:dyDescent="0.15">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ht="12" x14ac:dyDescent="0.15">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ht="12" x14ac:dyDescent="0.15">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15">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15">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ht="12" x14ac:dyDescent="0.15">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15">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15">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15">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ht="12" x14ac:dyDescent="0.15">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15">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ht="12" x14ac:dyDescent="0.15">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15">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15">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12" x14ac:dyDescent="0.15">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15">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15">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ht="12" x14ac:dyDescent="0.15">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ht="12" x14ac:dyDescent="0.15">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ht="12" x14ac:dyDescent="0.15">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ht="12" x14ac:dyDescent="0.15">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15">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15">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15">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ht="12" x14ac:dyDescent="0.15">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ht="12" x14ac:dyDescent="0.15">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15">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15">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ht="12" x14ac:dyDescent="0.15">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15">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15">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15">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15">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15">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15">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15">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15">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15">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15">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15">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15">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15">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15">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15">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15">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15">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15">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15">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15">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15">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15">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15">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15">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15">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15">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15">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15">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15">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15">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15">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15">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15">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15">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15">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15">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15">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15">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15">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15">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15">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15">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15">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15">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15">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15">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15">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15">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15">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15">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15">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15">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15">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15">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15">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15">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15">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15">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15">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15">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15">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15">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15">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15">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15">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15">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15">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15">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15">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15">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15">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15">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15">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15">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15">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15">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15">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15">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15">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15">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15">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15">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15">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15">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15">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15">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15">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15">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15">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15">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15">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15">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15">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15">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15">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15">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15">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15">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15">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15">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15">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15">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15">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15">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15">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15">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15">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15">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15">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15">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15">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15">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15">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15">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15">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15">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15">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15">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15">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15">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15">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15">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15">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15">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15">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15">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15">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15">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15">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15">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15">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15">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15">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15">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15">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15">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15">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15">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15">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15">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15">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15">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15">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15">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15">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15">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15">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15">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15">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15">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15">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15">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15">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15">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15">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15">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15">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15">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15">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15">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15">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15">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15">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15">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15">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15">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15">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15">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15">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15">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15">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15">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15">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15">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15">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15">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15">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15">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15">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15">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15">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15">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15">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15">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15">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15">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15">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15">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15">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15">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15">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15">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15">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15">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15">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15">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15">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15">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15">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15">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15">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15">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15">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15">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15">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15">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15">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15">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15">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15">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15">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15">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15">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15">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15">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15">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15">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15">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15">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15">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15">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15">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15">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15">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15">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15">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15">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15">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15">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15">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15">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15">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15">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15">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15">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15">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15">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15">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15">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15">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15">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15">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15">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15">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15">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15">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15">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15">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15">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15">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15">
      <c r="C763" s="196"/>
      <c r="G763" s="185"/>
      <c r="H763" s="185"/>
    </row>
    <row r="764" spans="1:14" x14ac:dyDescent="0.15">
      <c r="C764" s="196"/>
      <c r="G764" s="185"/>
      <c r="H764" s="185"/>
    </row>
    <row r="765" spans="1:14" x14ac:dyDescent="0.15">
      <c r="G765" s="185"/>
      <c r="H765" s="185"/>
    </row>
    <row r="766" spans="1:14" x14ac:dyDescent="0.15">
      <c r="G766" s="185"/>
      <c r="H766" s="185"/>
    </row>
    <row r="767" spans="1:14" x14ac:dyDescent="0.15">
      <c r="G767" s="185"/>
      <c r="H767" s="185"/>
    </row>
    <row r="768" spans="1:14" x14ac:dyDescent="0.15">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Športový klub HANGAIR o.z., Pri Starom letisku 10851/3B, Bratislava, 831 07</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1251</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2">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2"/>
      <c r="N17" s="137" t="str">
        <f t="shared" si="0"/>
        <v xml:space="preserve">q - </v>
      </c>
      <c r="O17" s="137" t="s">
        <v>367</v>
      </c>
    </row>
    <row r="18" spans="1:16" x14ac:dyDescent="0.15">
      <c r="B18" s="193" t="s">
        <v>1274</v>
      </c>
      <c r="C18" s="142" t="str">
        <f>Spolu!C4</f>
        <v>35539895</v>
      </c>
      <c r="E18" s="147" t="s">
        <v>1275</v>
      </c>
      <c r="F18" s="282">
        <v>421947749446</v>
      </c>
      <c r="N18" s="137" t="str">
        <f t="shared" si="0"/>
        <v xml:space="preserve">r - </v>
      </c>
      <c r="O18" s="137" t="s">
        <v>368</v>
      </c>
    </row>
    <row r="19" spans="1:16" x14ac:dyDescent="0.15">
      <c r="E19" s="147" t="s">
        <v>1276</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1277</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Športový klub HANGAIR o.z., Pri Starom letisku 10851/3B, Bratislava, 831 07</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5" t="s">
        <v>1284</v>
      </c>
      <c r="C14" s="386"/>
      <c r="F14" s="311"/>
      <c r="N14" s="137" t="str">
        <f t="shared" si="0"/>
        <v xml:space="preserve">n - </v>
      </c>
      <c r="O14" s="137" t="s">
        <v>364</v>
      </c>
    </row>
    <row r="15" spans="1:16" ht="34.5" customHeight="1" x14ac:dyDescent="0.15">
      <c r="A15" s="139" t="s">
        <v>1285</v>
      </c>
      <c r="B15" s="385"/>
      <c r="C15" s="386"/>
      <c r="F15" s="388"/>
      <c r="N15" s="137" t="str">
        <f t="shared" si="0"/>
        <v xml:space="preserve">o - </v>
      </c>
      <c r="O15" s="137" t="s">
        <v>365</v>
      </c>
    </row>
    <row r="16" spans="1:16" x14ac:dyDescent="0.15">
      <c r="A16" s="139" t="s">
        <v>1269</v>
      </c>
      <c r="B16" s="142">
        <f>F8</f>
        <v>0</v>
      </c>
      <c r="C16" s="137"/>
      <c r="F16" s="388"/>
      <c r="N16" s="137" t="str">
        <f t="shared" si="0"/>
        <v xml:space="preserve">p - </v>
      </c>
      <c r="O16" s="137" t="s">
        <v>366</v>
      </c>
    </row>
    <row r="17" spans="1:16" ht="32.25" customHeight="1" x14ac:dyDescent="0.15">
      <c r="A17" s="139" t="s">
        <v>1272</v>
      </c>
      <c r="B17" s="142">
        <f>F9</f>
        <v>0</v>
      </c>
      <c r="C17" s="137"/>
      <c r="F17" s="388"/>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35539895</v>
      </c>
      <c r="F19" s="145" t="s">
        <v>1270</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1275</v>
      </c>
      <c r="G21" s="284">
        <v>421947749446</v>
      </c>
      <c r="H21" s="148"/>
      <c r="N21" s="137" t="str">
        <f>O21&amp;" - "&amp;P21</f>
        <v>026 01 - Šport pre všetkých, školský a univerzitný šport</v>
      </c>
      <c r="O21" s="137" t="s">
        <v>317</v>
      </c>
      <c r="P21" s="137" t="s">
        <v>318</v>
      </c>
    </row>
    <row r="22" spans="1:16" x14ac:dyDescent="0.15">
      <c r="A22" s="137"/>
      <c r="B22" s="137"/>
      <c r="F22" s="147" t="s">
        <v>1276</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1277</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9" t="s">
        <v>1290</v>
      </c>
      <c r="B2" s="389"/>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Adam Graňák</cp:lastModifiedBy>
  <cp:revision/>
  <cp:lastPrinted>2025-01-23T13:30:36Z</cp:lastPrinted>
  <dcterms:created xsi:type="dcterms:W3CDTF">2017-02-20T06:20:12Z</dcterms:created>
  <dcterms:modified xsi:type="dcterms:W3CDTF">2025-11-13T13:10:01Z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