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PC\Documents\karate\"/>
    </mc:Choice>
  </mc:AlternateContent>
  <xr:revisionPtr revIDLastSave="0" documentId="8_{54E14ECE-CDE5-4F56-AC56-7E8707F61E05}" xr6:coauthVersionLast="47" xr6:coauthVersionMax="47" xr10:uidLastSave="{00000000-0000-0000-0000-000000000000}"/>
  <bookViews>
    <workbookView xWindow="-120" yWindow="-120" windowWidth="29040" windowHeight="175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<sst xmlns="http://schemas.openxmlformats.org/spreadsheetml/2006/main" count="6589" uniqueCount="3043">
  <si>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</si>
  <si>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</si>
  <si>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</si>
  <si>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</si>
  <si>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</si>
  <si>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</si>
  <si>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</si>
  <si>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</si>
  <si>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</si>
  <si>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</si>
  <si>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</si>
  <si>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</si>
  <si>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</si>
  <si>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</si>
  <si>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</si>
  <si>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</si>
  <si>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</si>
  <si>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</si>
  <si>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</si>
  <si>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</si>
  <si>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</si>
  <si>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</si>
  <si>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</si>
  <si>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</si>
  <si>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</si>
  <si>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</si>
  <si>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</si>
  <si>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</si>
  <si>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</si>
  <si>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</si>
  <si>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</si>
  <si>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</si>
  <si>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</si>
  <si>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</si>
  <si>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</si>
  <si>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</si>
  <si>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</si>
  <si>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</si>
  <si>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</si>
  <si>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</si>
  <si>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</si>
  <si>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</si>
  <si>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</si>
  <si>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</si>
  <si>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</si>
  <si>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</si>
  <si>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</si>
  <si>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</si>
  <si>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</si>
  <si>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</si>
  <si>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</si>
  <si>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</si>
  <si>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</si>
  <si>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</si>
  <si>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</si>
  <si>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</si>
  <si>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</si>
  <si>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</si>
  <si>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</si>
  <si>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</si>
  <si>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</si>
  <si>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</si>
  <si>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</si>
  <si>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</si>
  <si>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</si>
  <si>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</si>
  <si>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</si>
  <si>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</si>
  <si>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</si>
  <si>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</si>
  <si>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</si>
  <si>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</si>
  <si>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</si>
  <si>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</si>
  <si>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</si>
  <si>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</si>
  <si>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</si>
  <si>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</si>
  <si>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</si>
  <si>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</si>
  <si>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</si>
  <si>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</si>
  <si>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</si>
  <si>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</si>
  <si>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</si>
  <si>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</si>
  <si>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</si>
  <si>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</si>
  <si>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</si>
  <si>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</si>
  <si>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</si>
  <si>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</si>
  <si>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</si>
  <si>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</si>
  <si>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</si>
  <si>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</si>
  <si>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</si>
  <si>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</si>
  <si>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</si>
  <si>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</si>
  <si>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</si>
  <si>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</si>
  <si>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</si>
  <si>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</si>
  <si>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</si>
  <si>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</si>
  <si>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</si>
  <si>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</si>
  <si>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</si>
  <si>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</si>
  <si>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</si>
  <si>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</si>
  <si>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</si>
  <si>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</si>
  <si>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</si>
  <si>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</si>
  <si>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</si>
  <si>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</si>
  <si>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</si>
  <si>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</si>
  <si>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</si>
  <si>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</si>
  <si>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</si>
  <si>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</si>
  <si>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</si>
  <si>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</si>
  <si>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</si>
  <si>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</si>
  <si>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</si>
  <si>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</si>
  <si>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</si>
  <si>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</si>
  <si>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</si>
  <si>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</si>
  <si>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</si>
  <si>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</si>
  <si>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</si>
  <si>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</si>
  <si>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</si>
  <si>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</si>
  <si>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</si>
  <si>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</si>
  <si>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</si>
  <si>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</si>
  <si>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</si>
  <si>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</si>
  <si>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</si>
  <si>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</si>
  <si>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</si>
  <si>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</si>
  <si>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</si>
  <si>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</si>
  <si>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</si>
  <si>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</si>
  <si>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</si>
  <si>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</si>
  <si>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</si>
  <si>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</si>
  <si>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</si>
  <si>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</si>
  <si>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</si>
  <si>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</si>
  <si>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</si>
  <si>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</si>
  <si>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</si>
  <si>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</si>
  <si>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</si>
  <si>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</si>
  <si>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</si>
  <si>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</si>
  <si>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</si>
  <si>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</si>
  <si>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</si>
  <si>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</si>
  <si>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</si>
  <si>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</si>
  <si>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</si>
  <si>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</si>
  <si>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</si>
  <si>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</si>
  <si>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</si>
  <si>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</si>
  <si>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</si>
  <si>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</si>
  <si>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</si>
  <si>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</si>
  <si>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</si>
  <si>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</si>
  <si>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</si>
  <si>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</si>
  <si>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</si>
  <si>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</si>
  <si>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</si>
  <si>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</si>
  <si>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</si>
  <si>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</si>
  <si>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</si>
  <si>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</si>
  <si>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</si>
  <si>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</si>
  <si>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</si>
  <si>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</si>
  <si>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</si>
  <si>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</si>
  <si>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</si>
  <si>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</si>
  <si>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</si>
  <si>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</si>
  <si>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</si>
  <si>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</si>
  <si>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</si>
  <si>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</si>
  <si>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</si>
  <si>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</si>
  <si>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</si>
  <si>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</si>
  <si>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</si>
  <si>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</si>
  <si>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</si>
  <si>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</si>
  <si>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</si>
  <si>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</si>
  <si>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</si>
  <si>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</si>
  <si>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</si>
  <si>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</si>
  <si>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</si>
  <si>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</si>
  <si>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</si>
  <si>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</si>
  <si>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</si>
  <si>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</si>
  <si>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</si>
  <si>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</si>
  <si>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</si>
  <si>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</si>
  <si>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</si>
  <si>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</si>
  <si>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</si>
  <si>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</si>
  <si>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</si>
  <si>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</si>
  <si>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</si>
  <si>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</si>
  <si>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</si>
  <si>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</si>
  <si>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</si>
  <si>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</si>
  <si>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</si>
  <si>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</si>
  <si>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</si>
  <si>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</si>
  <si>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</si>
  <si>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</si>
  <si>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</si>
  <si>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</si>
  <si>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</si>
  <si>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</si>
  <si>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</si>
  <si>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</si>
  <si>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</si>
  <si>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</si>
  <si>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</si>
  <si>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</si>
  <si>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</si>
  <si>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</si>
  <si>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</si>
  <si>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</si>
  <si>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</si>
  <si>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</si>
  <si>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</si>
  <si>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</si>
  <si>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</si>
  <si>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</si>
  <si>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</si>
  <si>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</si>
  <si>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</si>
  <si>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</si>
  <si>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</si>
  <si>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</si>
  <si>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</si>
  <si>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</si>
  <si>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</si>
  <si>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</si>
  <si>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</si>
  <si>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</si>
  <si>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</si>
  <si>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</si>
  <si>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</si>
  <si>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</si>
  <si>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</si>
  <si>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</si>
  <si>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</si>
  <si>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</si>
  <si>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</si>
  <si>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</si>
  <si>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</si>
  <si>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</si>
  <si>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</si>
  <si>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</si>
  <si>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</si>
  <si>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</si>
  <si>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</si>
  <si>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</si>
  <si>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</si>
  <si>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</si>
  <si>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</si>
  <si>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</si>
  <si>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</si>
  <si>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</si>
  <si>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</si>
  <si>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</si>
  <si>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</si>
  <si>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</si>
  <si>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</si>
  <si>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</si>
  <si>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</si>
  <si>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</si>
  <si>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</si>
  <si>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</si>
  <si>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</si>
  <si>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</si>
  <si>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</si>
  <si>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</si>
  <si>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</si>
  <si>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</si>
  <si>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</si>
  <si>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</si>
  <si>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</si>
  <si>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</si>
  <si>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</si>
  <si>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</si>
  <si>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</si>
  <si>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</si>
  <si>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</si>
  <si>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</si>
  <si>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</si>
  <si>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</si>
  <si>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</si>
  <si>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</si>
  <si>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</si>
  <si>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</si>
  <si>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</si>
  <si>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</si>
  <si>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</si>
  <si>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</si>
  <si>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</si>
  <si>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</si>
  <si>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</si>
  <si>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</si>
  <si>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</si>
  <si>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</si>
  <si>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</si>
  <si>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</si>
  <si>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</si>
  <si>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</si>
  <si>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</si>
  <si>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</si>
  <si>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</si>
  <si>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</si>
  <si>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</si>
  <si>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</si>
  <si>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</si>
  <si>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</si>
  <si>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</si>
  <si>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</si>
  <si>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</si>
  <si>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</si>
  <si>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</si>
  <si>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</si>
  <si>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</si>
  <si>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</si>
  <si>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</si>
  <si>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</si>
  <si>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</si>
  <si>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</si>
  <si>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</si>
  <si>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</si>
  <si>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</si>
  <si>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</si>
  <si>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</si>
  <si>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</si>
  <si>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</si>
  <si>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</si>
  <si>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</si>
  <si>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</si>
  <si>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</si>
  <si>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</si>
  <si>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</si>
  <si>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</si>
  <si>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</si>
  <si>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</si>
  <si>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</si>
  <si>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</si>
  <si>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</si>
  <si>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</si>
  <si>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</si>
  <si>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</si>
  <si>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</si>
  <si>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</si>
  <si>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</si>
  <si>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</si>
  <si>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</si>
  <si>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</si>
  <si>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</si>
  <si>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</si>
  <si>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</si>
  <si>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</si>
  <si>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</si>
  <si>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</si>
  <si>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</si>
  <si>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</si>
  <si>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</si>
  <si>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</si>
  <si>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</si>
  <si>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</si>
  <si>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</si>
  <si>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</si>
  <si>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</si>
  <si>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</si>
  <si>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</si>
  <si>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</si>
  <si>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</si>
  <si>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</si>
  <si>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</si>
  <si>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</si>
  <si>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</si>
  <si>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</si>
  <si>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</si>
  <si>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</si>
  <si>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</si>
  <si>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</si>
  <si>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</si>
  <si>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</si>
  <si>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</si>
  <si>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</si>
  <si>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</si>
  <si>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</si>
  <si>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</si>
  <si>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</si>
  <si>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</si>
  <si>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</si>
  <si>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</si>
  <si>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</si>
  <si>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</si>
  <si>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</si>
  <si>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</si>
  <si>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</si>
  <si>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</si>
  <si>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</si>
  <si>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</si>
  <si>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</si>
  <si>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</si>
  <si>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</si>
  <si>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</si>
  <si>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</si>
  <si>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</si>
  <si>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</si>
  <si>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</si>
  <si>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</si>
  <si>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</si>
  <si>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</si>
  <si>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</si>
  <si>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</si>
  <si>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</si>
  <si>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</si>
  <si>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</si>
  <si>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</si>
  <si>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</si>
  <si>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</si>
  <si>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</si>
  <si>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</si>
  <si>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</si>
  <si>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</si>
  <si>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</si>
  <si>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</si>
  <si>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</si>
  <si>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</si>
  <si>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</si>
  <si>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</si>
  <si>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</si>
  <si>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</si>
  <si>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</si>
  <si>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</si>
  <si>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</si>
  <si>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</si>
  <si>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</si>
  <si>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</si>
  <si>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</si>
  <si>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</si>
  <si>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</si>
  <si>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</si>
  <si>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</si>
  <si>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</si>
  <si>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</si>
  <si>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</si>
  <si>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</si>
  <si>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</si>
  <si>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</si>
  <si>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</si>
  <si>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</si>
  <si>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</si>
  <si>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</si>
  <si>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</si>
  <si>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</si>
  <si>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</si>
  <si>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</si>
  <si>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</si>
  <si>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</si>
  <si>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</si>
  <si>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</si>
  <si>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</si>
  <si>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</si>
  <si>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</si>
  <si>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</si>
  <si>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</si>
  <si>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</si>
  <si>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</si>
  <si>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</si>
  <si>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</si>
  <si>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</si>
  <si>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</si>
  <si>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</si>
  <si>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</si>
  <si>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</si>
  <si>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</si>
  <si>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</si>
  <si>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</si>
  <si>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</si>
  <si>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</si>
  <si>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</si>
  <si>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</si>
  <si>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</si>
  <si>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</si>
  <si>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</si>
  <si>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</si>
  <si>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</si>
  <si>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</si>
  <si>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</si>
  <si>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</si>
  <si>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</si>
  <si>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</si>
  <si>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</si>
  <si>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</si>
  <si>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</si>
  <si>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</si>
  <si>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</si>
  <si>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</si>
  <si>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</si>
  <si>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</si>
  <si>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</si>
  <si>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</si>
  <si>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</si>
  <si>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</si>
  <si>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</si>
  <si>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</si>
  <si>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</si>
  <si>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</si>
  <si>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</si>
  <si>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</si>
  <si>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</si>
  <si>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</si>
  <si>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</si>
  <si>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</si>
  <si>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</si>
  <si>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</si>
  <si>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</si>
  <si>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</si>
  <si>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</si>
  <si>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</si>
  <si>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</si>
  <si>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</si>
  <si>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</si>
  <si>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</si>
  <si>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</si>
  <si>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</si>
  <si>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</si>
  <si>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</si>
  <si>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</si>
  <si>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</si>
  <si>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</si>
  <si>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</si>
  <si>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</si>
  <si>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</si>
  <si>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</si>
  <si>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</si>
  <si>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</si>
  <si>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</si>
  <si>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</si>
  <si>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</si>
  <si>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</si>
  <si>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</si>
  <si>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</si>
  <si>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</si>
  <si>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</si>
  <si>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</si>
  <si>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</si>
  <si>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</si>
  <si>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</si>
  <si>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</si>
  <si>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</si>
  <si>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</si>
  <si>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</si>
  <si>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</si>
  <si>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</si>
  <si>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</si>
  <si>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</si>
  <si>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</si>
  <si>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</si>
  <si>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</si>
  <si>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</si>
  <si>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</si>
  <si>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</si>
  <si>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</si>
  <si>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</si>
  <si>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</si>
  <si>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</si>
  <si>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</si>
  <si>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</si>
  <si>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</si>
  <si>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</si>
  <si>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</si>
  <si>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</si>
  <si>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</si>
  <si>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</si>
  <si>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</si>
  <si>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</si>
  <si>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</si>
  <si>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</si>
  <si>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</si>
  <si>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</si>
  <si>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</si>
  <si>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</si>
  <si>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</si>
  <si>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</si>
  <si>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</si>
  <si>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</si>
  <si>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</si>
  <si>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</si>
  <si>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</si>
  <si>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</si>
  <si>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</si>
  <si>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</si>
  <si>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</si>
  <si>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</si>
  <si>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</si>
  <si>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</si>
  <si>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</si>
  <si>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</si>
  <si>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</si>
  <si>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</si>
  <si>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</si>
  <si>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</si>
  <si>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</si>
  <si>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</si>
  <si>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</si>
  <si>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</si>
  <si>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</si>
  <si>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</si>
  <si>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</si>
  <si>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</si>
  <si>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</si>
  <si>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</si>
  <si>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</si>
  <si>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</si>
  <si>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</si>
  <si>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</si>
  <si>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</si>
  <si>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</si>
  <si>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</si>
  <si>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</si>
  <si>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</si>
  <si>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</si>
  <si>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</si>
  <si>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</si>
  <si>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</si>
  <si>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</si>
  <si>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</si>
  <si>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</si>
  <si>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</si>
  <si>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</si>
  <si>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</si>
  <si>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</si>
  <si>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</si>
  <si>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</si>
  <si>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</si>
  <si>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</si>
  <si>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</si>
  <si>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</si>
  <si>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</si>
  <si>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</si>
  <si>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</si>
  <si>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</si>
  <si>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</si>
  <si>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</si>
  <si>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</si>
  <si>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</si>
  <si>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</si>
  <si>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</si>
  <si>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</si>
  <si>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</si>
  <si>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</si>
  <si>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</si>
  <si>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</si>
  <si>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</si>
  <si>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</si>
  <si>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</si>
  <si>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</si>
  <si>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</si>
  <si>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</si>
  <si>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</si>
  <si>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</si>
  <si>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</si>
  <si>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</si>
  <si>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</si>
  <si>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</si>
  <si>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</si>
  <si>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</si>
  <si>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</si>
  <si>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</si>
  <si>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</si>
  <si>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</si>
  <si>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</si>
  <si>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</si>
  <si>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</si>
  <si>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</si>
  <si>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</si>
  <si>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</si>
  <si>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</si>
  <si>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</si>
  <si>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</si>
  <si>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</si>
  <si>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</si>
  <si>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</si>
  <si>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</si>
  <si>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</si>
  <si>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</si>
  <si>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</si>
  <si>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</si>
  <si>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</si>
  <si>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</si>
  <si>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</si>
  <si>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</si>
  <si>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</si>
  <si>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</si>
  <si>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</si>
  <si>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</si>
  <si>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</si>
  <si>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</si>
  <si>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</si>
  <si>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</si>
  <si>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</si>
  <si>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</si>
  <si>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</si>
  <si>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</si>
  <si>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</si>
  <si>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</si>
  <si>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</si>
  <si>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</si>
  <si>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</si>
  <si>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</si>
  <si>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</si>
  <si>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</si>
  <si>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</si>
  <si>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</si>
  <si>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</si>
  <si>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</si>
  <si>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</si>
  <si>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</si>
  <si>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</si>
  <si>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</si>
  <si>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</si>
  <si>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</si>
  <si>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</si>
  <si>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</si>
  <si>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</si>
  <si>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</si>
  <si>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</si>
  <si>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</si>
  <si>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</si>
  <si>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</si>
  <si>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</si>
  <si>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</si>
  <si>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</si>
  <si>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</si>
  <si>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</si>
  <si>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</si>
  <si>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</si>
  <si>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</si>
  <si>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</si>
  <si>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</si>
  <si>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</si>
  <si>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</si>
  <si>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</si>
  <si>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</si>
  <si>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</si>
  <si>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</si>
  <si>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</si>
  <si>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</si>
  <si>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</si>
  <si>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</si>
  <si>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</si>
  <si>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</si>
  <si>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</si>
  <si>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</si>
  <si>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</si>
  <si>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</si>
  <si>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</si>
  <si>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</si>
  <si>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</si>
  <si>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</si>
  <si>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</si>
  <si>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</si>
  <si>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</si>
  <si>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</si>
  <si>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</si>
  <si>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</si>
  <si>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</si>
  <si>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</si>
  <si>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</si>
  <si>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</si>
  <si>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</si>
  <si>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</si>
  <si>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</si>
  <si>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</si>
  <si>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</si>
  <si>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</si>
  <si>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</si>
  <si>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</si>
  <si>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</si>
  <si>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</si>
  <si>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</si>
  <si>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</si>
  <si>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</si>
  <si>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</si>
  <si>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</si>
  <si>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</si>
  <si>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</si>
  <si>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</si>
  <si>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</si>
  <si>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</si>
  <si>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</si>
  <si>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</si>
  <si>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</si>
  <si>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</si>
  <si>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</si>
  <si>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</si>
  <si>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</si>
  <si>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</si>
  <si>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</si>
  <si>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</si>
  <si>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</si>
  <si>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</si>
  <si>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</si>
  <si>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</si>
  <si>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</si>
  <si>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</si>
  <si>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</si>
  <si>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</si>
  <si>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</si>
  <si>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</si>
  <si>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</si>
  <si>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</si>
  <si>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</si>
  <si>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</si>
  <si>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</si>
  <si>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</si>
  <si>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</si>
  <si>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</si>
  <si>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</si>
  <si>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</si>
  <si>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</si>
  <si>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</si>
  <si>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</si>
  <si>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</si>
  <si>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</si>
  <si>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</si>
  <si>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</si>
  <si>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</si>
  <si>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</si>
  <si>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</si>
  <si>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</si>
  <si>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</si>
  <si>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</si>
  <si>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</si>
  <si>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</si>
  <si>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</si>
  <si>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</si>
  <si>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</si>
  <si>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</si>
  <si>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</si>
  <si>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</si>
  <si>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</si>
  <si>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</si>
  <si>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</si>
  <si>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</si>
  <si>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</si>
  <si>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</si>
  <si>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</si>
  <si>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</si>
  <si>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</si>
  <si>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</si>
  <si>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</si>
  <si>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</si>
  <si>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</si>
  <si>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</si>
  <si>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</si>
  <si>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</si>
  <si>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</si>
  <si>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</si>
  <si>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</si>
  <si>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</si>
  <si>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</si>
  <si>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</si>
  <si>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</si>
  <si>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</si>
  <si>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</si>
  <si>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</si>
  <si>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</si>
  <si>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</si>
  <si>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</si>
  <si>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</si>
  <si>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</si>
  <si>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</si>
  <si>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</si>
  <si>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</si>
  <si>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</si>
  <si>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</si>
  <si>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</si>
  <si>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</si>
  <si>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</si>
  <si>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</si>
  <si>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</si>
  <si>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</si>
  <si>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</si>
  <si>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</si>
  <si>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</si>
  <si>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</si>
  <si>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</si>
  <si>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</si>
  <si>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</si>
  <si>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</si>
  <si>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</si>
  <si>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</si>
  <si>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</si>
  <si>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</si>
  <si>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</si>
  <si>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</si>
  <si>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</si>
  <si>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</si>
  <si>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</si>
  <si>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</si>
  <si>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</si>
  <si>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</si>
  <si>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</si>
  <si>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</si>
  <si>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</si>
  <si>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</si>
  <si>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</si>
  <si>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</si>
  <si>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</si>
  <si>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</si>
  <si>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</si>
  <si>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</si>
  <si>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</si>
  <si>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</si>
  <si>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</si>
  <si>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</si>
  <si>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</si>
  <si>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</si>
  <si>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</si>
  <si>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</si>
  <si>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</si>
  <si>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</si>
  <si>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</si>
  <si>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</si>
  <si>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</si>
  <si>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</si>
  <si>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</si>
  <si>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</si>
  <si>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</si>
  <si>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</si>
  <si>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</si>
  <si>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</si>
  <si>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</si>
  <si>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</si>
  <si>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</si>
  <si>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</si>
  <si>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</si>
  <si>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</si>
  <si>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</si>
  <si>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</si>
  <si>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</si>
  <si>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</si>
  <si>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</si>
  <si>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</si>
  <si>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</si>
  <si>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</si>
  <si>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</si>
  <si>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</si>
  <si>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</si>
  <si>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</si>
  <si>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</si>
  <si>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</si>
  <si>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</si>
  <si>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</si>
  <si>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</si>
  <si>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</si>
  <si>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</si>
  <si>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</si>
  <si>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</si>
  <si>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</si>
  <si>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</si>
  <si>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</si>
  <si>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</si>
  <si>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</si>
  <si>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</si>
  <si>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</si>
  <si>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</si>
  <si>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</si>
  <si>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</si>
  <si>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</si>
  <si>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</si>
  <si>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</si>
  <si>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</si>
  <si>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</si>
  <si>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</si>
  <si>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</si>
  <si>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</si>
  <si>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</si>
  <si>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</si>
  <si>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</si>
  <si>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</si>
  <si>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</si>
  <si>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</si>
  <si>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</si>
  <si>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</si>
  <si>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</si>
  <si>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</si>
  <si>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</si>
  <si>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</si>
  <si>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</si>
  <si>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</si>
  <si>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</si>
  <si>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</si>
  <si>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</si>
  <si>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</si>
  <si>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</si>
  <si>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</si>
  <si>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</si>
  <si>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</si>
  <si>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</si>
  <si>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</si>
  <si>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</si>
  <si>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</si>
  <si>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</si>
  <si>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</si>
  <si>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</si>
  <si>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</si>
  <si>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</si>
  <si>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</si>
  <si>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</si>
  <si>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</si>
  <si>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</si>
  <si>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</si>
  <si>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</si>
  <si>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</si>
  <si>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</si>
  <si>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</si>
  <si>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</si>
  <si>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</si>
  <si>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</si>
  <si>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</si>
  <si>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</si>
  <si>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</si>
  <si>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</si>
  <si>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</si>
  <si>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</si>
  <si>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</si>
  <si>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</si>
  <si>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</si>
  <si>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</si>
  <si>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</si>
  <si>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</si>
  <si>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</si>
  <si>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</si>
  <si>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</si>
  <si>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</si>
  <si>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</si>
  <si>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</si>
  <si>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</si>
  <si>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</si>
  <si>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</si>
  <si>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</si>
  <si>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</si>
  <si>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</si>
  <si>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</si>
  <si>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</si>
  <si>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</si>
  <si>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</si>
  <si>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</si>
  <si>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</si>
  <si>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</si>
  <si>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</si>
  <si>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</si>
  <si>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</si>
  <si>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</si>
  <si>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</si>
  <si>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</si>
  <si>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</si>
  <si>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</si>
  <si>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</si>
  <si>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</si>
  <si>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</si>
  <si>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</si>
  <si>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</si>
  <si>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</si>
  <si>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</si>
  <si>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</si>
  <si>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</si>
  <si>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</si>
  <si>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</si>
  <si>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</si>
  <si>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</si>
  <si>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</si>
  <si>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</si>
  <si>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</si>
  <si>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</si>
  <si>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</si>
  <si>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</si>
  <si>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</si>
  <si>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</si>
  <si>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</si>
  <si>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</si>
  <si>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</si>
  <si>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</si>
  <si>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</si>
  <si>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</si>
  <si>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</si>
  <si>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</si>
  <si>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</si>
  <si>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</si>
  <si>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</si>
  <si>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</si>
  <si>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</si>
  <si>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</si>
  <si>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</si>
  <si>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</si>
  <si>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</si>
  <si>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</si>
  <si>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</si>
  <si>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</si>
  <si>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</si>
  <si>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</si>
  <si>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</si>
  <si>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</si>
  <si>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</si>
  <si>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</si>
  <si>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</si>
  <si>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</si>
  <si>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</si>
  <si>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</si>
  <si>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</si>
  <si>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</si>
  <si>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</si>
  <si>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</si>
  <si>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</si>
  <si>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</si>
  <si>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</si>
  <si>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</si>
  <si>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</si>
  <si>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</si>
  <si>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</si>
  <si>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</si>
  <si>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</si>
  <si>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</si>
  <si>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</si>
  <si>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</si>
  <si>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</si>
  <si>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</si>
  <si>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</si>
  <si>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</si>
  <si>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</si>
  <si>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</si>
  <si>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</si>
  <si>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</si>
  <si>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</si>
  <si>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</si>
  <si>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</si>
  <si>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</si>
  <si>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</si>
  <si>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</si>
  <si>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</si>
  <si>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</si>
  <si>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</si>
  <si>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</si>
  <si>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</si>
  <si>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</si>
  <si>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</si>
  <si>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</si>
  <si>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</si>
  <si>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</si>
  <si>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</si>
  <si>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</si>
  <si>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</si>
  <si>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</si>
  <si>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</si>
  <si>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</si>
  <si>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</si>
  <si>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</si>
  <si>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</si>
  <si>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</si>
  <si>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</si>
  <si>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</si>
  <si>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</si>
  <si>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</si>
  <si>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</si>
  <si>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</si>
  <si>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</si>
  <si>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</si>
  <si>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</si>
  <si>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</si>
  <si>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</si>
  <si>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</si>
  <si>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</si>
  <si>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</si>
  <si>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</si>
  <si>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</si>
  <si>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</si>
  <si>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</si>
  <si>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</si>
  <si>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</si>
  <si>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</si>
  <si>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</si>
  <si>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</si>
  <si>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</si>
  <si>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</si>
  <si>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</si>
  <si>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</si>
  <si>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</si>
  <si>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</si>
  <si>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</si>
  <si>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</si>
  <si>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</si>
  <si>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</si>
  <si>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</si>
  <si>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</si>
  <si>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</si>
  <si>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</si>
  <si>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</si>
  <si>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</si>
  <si>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</si>
  <si>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</si>
  <si>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</si>
  <si>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</si>
  <si>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</si>
  <si>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</si>
  <si>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</si>
  <si>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</si>
  <si>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</si>
  <si>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</si>
  <si>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</si>
  <si>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</si>
  <si>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</si>
  <si>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</si>
  <si>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</si>
  <si>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</si>
  <si>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</si>
  <si>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</si>
  <si>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</si>
  <si>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</si>
  <si>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</si>
  <si>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</si>
  <si>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</si>
  <si>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</si>
  <si>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</si>
  <si>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</si>
  <si>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</si>
  <si>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</si>
  <si>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</si>
  <si>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</si>
  <si>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</si>
  <si>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</si>
  <si>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</si>
  <si>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</si>
  <si>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</si>
  <si>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</si>
  <si>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</si>
  <si>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</si>
  <si>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</si>
  <si>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</si>
  <si>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</si>
  <si>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</si>
  <si>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</si>
  <si>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</si>
  <si>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</si>
  <si>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</si>
  <si>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</si>
  <si>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</si>
  <si>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</si>
  <si>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</si>
  <si>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</si>
  <si>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</si>
  <si>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</si>
  <si>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</si>
  <si>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</si>
  <si>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</si>
  <si>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</si>
  <si>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</si>
  <si>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</si>
  <si>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</si>
  <si>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</si>
  <si>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</si>
  <si>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</si>
  <si>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</si>
  <si>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</si>
  <si>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</si>
  <si>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</si>
  <si>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</si>
  <si>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</si>
  <si>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</si>
  <si>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</si>
  <si>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</si>
  <si>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</si>
  <si>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</si>
  <si>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</si>
  <si>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</si>
  <si>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</si>
  <si>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</si>
  <si>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</si>
  <si>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</si>
  <si>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</si>
  <si>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</si>
  <si>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</si>
  <si>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</si>
  <si>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</si>
  <si>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</si>
  <si>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</si>
  <si>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</si>
  <si>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</si>
  <si>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</si>
  <si>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</si>
  <si>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</si>
  <si>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</si>
  <si>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</si>
  <si>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</si>
  <si>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</si>
  <si>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</si>
  <si>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</si>
  <si>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</si>
  <si>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</si>
  <si>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</si>
  <si>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</si>
  <si>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</si>
  <si>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</si>
  <si>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</si>
  <si>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</si>
  <si>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</si>
  <si>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</si>
  <si>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</si>
  <si>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</si>
  <si>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</si>
  <si>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</si>
  <si>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</si>
  <si>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</si>
  <si>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</si>
  <si>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</si>
  <si>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</si>
  <si>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</si>
  <si>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</si>
  <si>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</si>
  <si>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</si>
  <si>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</si>
  <si>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</si>
  <si>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</si>
  <si>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</si>
  <si>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</si>
  <si>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</si>
  <si>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</si>
  <si>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</si>
  <si>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</si>
  <si>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</si>
  <si>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</si>
  <si>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</si>
  <si>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</si>
  <si>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</si>
  <si>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</si>
  <si>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</si>
  <si>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</si>
  <si>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</si>
  <si>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</si>
  <si>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</si>
  <si>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</si>
  <si>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</si>
  <si>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</si>
  <si>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</si>
  <si>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</si>
  <si>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</si>
  <si>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</si>
  <si>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</si>
  <si>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</si>
  <si>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</si>
  <si>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</si>
  <si>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</si>
  <si>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</si>
  <si>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</si>
  <si>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</si>
  <si>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</si>
  <si>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</si>
  <si>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</si>
  <si>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</si>
  <si>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</si>
  <si>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</si>
  <si>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</si>
  <si>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</si>
  <si>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</si>
  <si>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</si>
  <si>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</si>
  <si>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</si>
  <si>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</si>
  <si>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</si>
  <si>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</si>
  <si>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</si>
  <si>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</si>
  <si>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</si>
  <si>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</si>
  <si>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</si>
  <si>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</si>
  <si>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</si>
  <si>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</si>
  <si>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</si>
  <si>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</si>
  <si>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</si>
  <si>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</si>
  <si>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</si>
  <si>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</si>
  <si>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</si>
  <si>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</si>
  <si>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</si>
  <si>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</si>
  <si>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</si>
  <si>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</si>
  <si>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</si>
  <si>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</si>
  <si>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</si>
  <si>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</si>
  <si>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</si>
  <si>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</si>
  <si>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</si>
  <si>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</si>
  <si>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</si>
  <si>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</si>
  <si>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</si>
  <si>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</si>
  <si>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</si>
  <si>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</si>
  <si>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</si>
  <si>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</si>
  <si>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</si>
  <si>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</si>
  <si>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</si>
  <si>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</si>
  <si>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</si>
  <si>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</si>
  <si>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</si>
  <si>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</si>
  <si>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</si>
  <si>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</si>
  <si>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</si>
  <si>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</si>
  <si>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</si>
  <si>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</si>
  <si>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</si>
  <si>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</si>
  <si>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</si>
  <si>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</si>
  <si>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</si>
  <si>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</si>
  <si>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</si>
  <si>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</si>
  <si>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</si>
  <si>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</si>
  <si>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</si>
  <si>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</si>
  <si>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</si>
  <si>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</si>
  <si>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</si>
  <si>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</si>
  <si>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</si>
  <si>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</si>
  <si>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</si>
  <si>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</si>
  <si>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</si>
  <si>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</si>
  <si>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</si>
  <si>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</si>
  <si>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</si>
  <si>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</si>
  <si>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</si>
  <si>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</si>
  <si>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</si>
  <si>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</si>
  <si>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</si>
  <si>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</si>
  <si>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</si>
  <si>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</si>
  <si>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</si>
  <si>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</si>
  <si>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</si>
  <si>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</si>
  <si>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</si>
  <si>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</si>
  <si>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</si>
  <si>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</si>
  <si>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</si>
  <si>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</si>
  <si>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</si>
  <si>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</si>
  <si>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</si>
  <si>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</si>
  <si>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</si>
  <si>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</si>
  <si>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</si>
  <si>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</si>
  <si>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</si>
  <si>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</si>
  <si>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</si>
  <si>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</si>
  <si>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</si>
  <si>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</si>
  <si>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</si>
  <si>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</si>
  <si>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</si>
  <si>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</si>
  <si>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</si>
  <si>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</si>
  <si>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</si>
  <si>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</si>
  <si>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</si>
  <si>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</si>
  <si>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</si>
  <si>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</si>
  <si>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</si>
  <si>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</si>
  <si>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</si>
  <si>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</si>
  <si>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</si>
  <si>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</si>
  <si>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</si>
  <si>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</si>
  <si>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</si>
  <si>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</si>
  <si>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</si>
  <si>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</si>
  <si>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</si>
  <si>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</si>
  <si>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</si>
  <si>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</si>
  <si>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</si>
  <si>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</si>
  <si>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</si>
  <si>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</si>
  <si>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</si>
  <si>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</si>
  <si>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</si>
  <si>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</si>
  <si>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</si>
  <si>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</si>
  <si>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</si>
  <si>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</si>
  <si>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</si>
  <si>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</si>
  <si>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</si>
  <si>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</si>
  <si>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</si>
  <si>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</si>
  <si>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</si>
  <si>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</si>
  <si>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</si>
  <si>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</si>
  <si>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</si>
  <si>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</si>
  <si>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</si>
  <si>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</si>
  <si>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</si>
  <si>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</si>
  <si>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</si>
  <si>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</si>
  <si>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</si>
  <si>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</si>
  <si>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</si>
  <si>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</si>
  <si>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</si>
  <si>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</si>
  <si>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</si>
  <si>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</si>
  <si>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</si>
  <si>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</si>
  <si>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</si>
  <si>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</si>
  <si>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</si>
  <si>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</si>
  <si>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</si>
  <si>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</si>
  <si>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</si>
  <si>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</si>
  <si>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</si>
  <si>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</si>
  <si>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</si>
  <si>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</si>
  <si>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</si>
  <si>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</si>
  <si>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</si>
  <si>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</si>
  <si>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</si>
  <si>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</si>
  <si>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</si>
  <si>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</si>
  <si>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</si>
  <si>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</si>
  <si>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</si>
  <si>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</si>
  <si>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</si>
  <si>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</si>
  <si>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</si>
  <si>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</si>
  <si>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</si>
  <si>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</si>
  <si>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</si>
  <si>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</si>
  <si>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</si>
  <si>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</si>
  <si>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</si>
  <si>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</si>
  <si>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</si>
  <si>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</si>
  <si>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</si>
  <si>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</si>
  <si>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</si>
  <si>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</si>
  <si>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</si>
  <si>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</si>
  <si>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</si>
  <si>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</si>
  <si>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</si>
  <si>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</si>
  <si>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</si>
  <si>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</si>
  <si>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</si>
  <si>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</si>
  <si>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</si>
  <si>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</si>
  <si>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</si>
  <si>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</si>
  <si>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</si>
  <si>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</si>
  <si>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</si>
  <si>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</si>
  <si>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</si>
  <si>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</si>
  <si>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</si>
  <si>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</si>
  <si>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</si>
  <si>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</si>
  <si>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</si>
  <si>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</si>
  <si>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</si>
  <si>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</si>
  <si>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</si>
  <si>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</si>
  <si>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</si>
  <si>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</si>
  <si>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</si>
  <si>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</si>
  <si>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</si>
  <si>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</si>
  <si>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</si>
  <si>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</si>
  <si>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</si>
  <si>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</si>
  <si>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</si>
  <si>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</si>
  <si>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</si>
  <si>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</si>
  <si>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</si>
  <si>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</si>
  <si>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</si>
  <si>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</si>
  <si>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</si>
  <si>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</si>
  <si>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</si>
  <si>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</si>
  <si>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</si>
  <si>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</si>
  <si>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</si>
  <si>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</si>
  <si>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</si>
  <si>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</si>
  <si>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</si>
  <si>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</si>
  <si>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</si>
  <si>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</si>
  <si>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</si>
  <si>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</si>
  <si>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</si>
  <si>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</si>
  <si>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</si>
  <si>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</si>
  <si>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</si>
  <si>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</si>
  <si>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</si>
  <si>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</si>
  <si>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</si>
  <si>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</si>
  <si>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</si>
  <si>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</si>
  <si>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</si>
  <si>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</si>
  <si>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</si>
  <si>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</si>
  <si>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</si>
  <si>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</si>
  <si>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</si>
  <si>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</si>
  <si>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</si>
  <si>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</si>
  <si>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</si>
  <si>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</si>
  <si>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</si>
  <si>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</si>
  <si>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</si>
  <si>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</si>
  <si>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</si>
  <si>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</si>
  <si>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</si>
  <si>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</si>
  <si>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</si>
  <si>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</si>
  <si>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</si>
  <si>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</si>
  <si>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</si>
  <si>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</si>
  <si>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</si>
  <si>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</si>
  <si>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</si>
  <si>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</si>
  <si>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</si>
  <si>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</si>
  <si>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</si>
  <si>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</si>
  <si>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</si>
  <si>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</si>
  <si>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</si>
  <si>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</si>
  <si>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</si>
  <si>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</si>
  <si>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</si>
  <si>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</si>
  <si>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</si>
  <si>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</si>
  <si>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</si>
  <si>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</si>
  <si>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</si>
  <si>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</si>
  <si>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</si>
  <si>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</si>
  <si>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</si>
  <si>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</si>
  <si>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</si>
  <si>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</si>
  <si>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</si>
  <si>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</si>
  <si>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</si>
  <si>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</si>
  <si>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</si>
  <si>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</si>
  <si>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</si>
  <si>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</si>
  <si>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</si>
  <si>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</si>
  <si>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</si>
  <si>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</si>
  <si>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</si>
  <si>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</si>
  <si>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</si>
  <si>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</si>
  <si>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</si>
  <si>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</si>
  <si>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</si>
  <si>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</si>
  <si>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</si>
  <si>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</si>
  <si>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</si>
  <si>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</si>
  <si>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</si>
  <si>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</si>
  <si>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</si>
  <si>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</si>
  <si>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</si>
  <si>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</si>
  <si>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</si>
  <si>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</si>
  <si>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</si>
  <si>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</si>
  <si>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</si>
  <si>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</si>
  <si>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</si>
  <si>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</si>
  <si>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</si>
  <si>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</si>
  <si>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</si>
  <si>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</si>
  <si>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</si>
  <si>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</si>
  <si>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</si>
  <si>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</si>
  <si>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</si>
  <si>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</si>
  <si>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</si>
  <si>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</si>
  <si>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</si>
  <si>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</si>
  <si>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</si>
  <si>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</si>
  <si>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</si>
  <si>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</si>
  <si>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</si>
  <si>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</si>
  <si>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</si>
  <si>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</si>
  <si>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</si>
  <si>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</si>
  <si>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</si>
  <si>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</si>
  <si>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</si>
  <si>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</si>
  <si>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</si>
  <si>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</si>
  <si>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</si>
  <si>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</si>
  <si>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</si>
  <si>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</si>
  <si>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</si>
  <si>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</si>
  <si>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</si>
  <si>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</si>
  <si>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</si>
  <si>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</si>
  <si>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</si>
  <si>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</si>
  <si>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</si>
  <si>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</si>
  <si>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</si>
  <si>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</si>
  <si>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</si>
  <si>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</si>
  <si>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</si>
  <si>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</si>
  <si>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</si>
  <si>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</si>
  <si>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</si>
  <si>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</si>
  <si>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</si>
  <si>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</si>
  <si>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</si>
  <si>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</si>
  <si>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</si>
  <si>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</si>
  <si>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</si>
  <si>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</si>
  <si>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</si>
  <si>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</si>
  <si>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</si>
  <si>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</si>
  <si>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</si>
  <si>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</si>
  <si>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</si>
  <si>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</si>
  <si>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</si>
  <si>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</si>
  <si>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</si>
  <si>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</si>
  <si>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</si>
  <si>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</si>
  <si>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</si>
  <si>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</si>
  <si>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</si>
  <si>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</si>
  <si>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</si>
  <si>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</si>
  <si>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</si>
  <si>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</si>
  <si>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</si>
  <si>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</si>
  <si>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</si>
  <si>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</si>
  <si>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</si>
  <si>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</si>
  <si>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</si>
  <si>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</si>
  <si>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</si>
  <si>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</si>
  <si>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</si>
  <si>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</si>
  <si>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</si>
  <si>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</si>
  <si>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</si>
  <si>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</si>
  <si>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</si>
  <si>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</si>
  <si>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</si>
  <si>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</si>
  <si>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</si>
  <si>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</si>
  <si>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</si>
  <si>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</si>
  <si>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</si>
  <si>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</si>
  <si>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</si>
  <si>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</si>
  <si>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</si>
  <si>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</si>
  <si>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</si>
  <si>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</si>
  <si>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</si>
  <si>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</si>
  <si>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</si>
  <si>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</si>
  <si>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</si>
  <si>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</si>
  <si>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</si>
  <si>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</si>
  <si>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</si>
  <si>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</si>
  <si>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</si>
  <si>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</si>
  <si>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</si>
  <si>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</si>
  <si>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</si>
  <si>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</si>
  <si>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</si>
  <si>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</si>
  <si>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</si>
  <si>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</si>
  <si>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</si>
  <si>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</si>
  <si>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</si>
  <si>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</si>
  <si>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</si>
  <si>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</si>
  <si>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</si>
  <si>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</si>
  <si>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</si>
  <si>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</si>
  <si>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</si>
  <si>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</si>
  <si>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</si>
  <si>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</si>
  <si>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</si>
  <si>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</si>
  <si>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</si>
  <si>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</si>
  <si>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</si>
  <si>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</si>
  <si>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</si>
  <si>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</si>
  <si>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</si>
  <si>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</si>
  <si>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</si>
  <si>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</si>
  <si>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</si>
  <si>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</si>
  <si>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</si>
  <si>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</si>
  <si>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</si>
  <si>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</si>
  <si>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</si>
  <si>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</si>
  <si>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</si>
  <si>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</si>
  <si>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</si>
  <si>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</si>
  <si>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</si>
  <si>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</si>
  <si>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</si>
  <si>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</si>
  <si>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</si>
  <si>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</si>
  <si>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</si>
  <si>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</si>
  <si>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</si>
  <si>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</si>
  <si>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</si>
  <si>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</si>
  <si>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</si>
  <si>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</si>
  <si>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</si>
  <si>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</si>
  <si>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</si>
  <si>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</si>
  <si>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</si>
  <si>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</si>
  <si>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</si>
  <si>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</si>
  <si>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</si>
  <si>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</si>
  <si>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</si>
  <si>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</si>
  <si>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</si>
  <si>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</si>
  <si>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</si>
  <si>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</si>
  <si>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</si>
  <si>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</si>
  <si>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</si>
  <si>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</si>
  <si>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</si>
  <si>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</si>
  <si>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</si>
  <si>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</si>
  <si>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</si>
  <si>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</si>
  <si>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</si>
  <si>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</si>
  <si>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</si>
  <si>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</si>
  <si>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</si>
  <si>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</si>
  <si>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</si>
  <si>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</si>
  <si>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</si>
  <si>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</si>
  <si>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</si>
  <si>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</si>
  <si>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</si>
  <si>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</si>
  <si>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</si>
  <si>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</si>
  <si>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</si>
  <si>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</si>
  <si>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</si>
  <si>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</si>
  <si>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</si>
  <si>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</si>
  <si>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</si>
  <si>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</si>
  <si>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</si>
  <si>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</si>
  <si>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</si>
  <si>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</si>
  <si>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</si>
  <si>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</si>
  <si>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</si>
  <si>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</si>
  <si>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</si>
  <si>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</si>
  <si>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</si>
  <si>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</si>
  <si>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</si>
  <si>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</si>
  <si>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</si>
  <si>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</si>
  <si>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</si>
  <si>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</si>
  <si>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</si>
  <si>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</si>
  <si>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</si>
  <si>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</si>
  <si>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</si>
  <si>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</si>
  <si>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</si>
  <si>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</si>
  <si>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</si>
  <si>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</si>
  <si>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</si>
  <si>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</si>
  <si>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</si>
  <si>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</si>
  <si>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</si>
  <si>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</si>
  <si>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</si>
  <si>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</si>
  <si>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</si>
  <si>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</si>
  <si>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</si>
  <si>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</si>
  <si>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</si>
  <si>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</si>
  <si>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</si>
  <si>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</si>
  <si>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</si>
  <si>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</si>
  <si>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</si>
  <si>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</si>
  <si>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</si>
  <si>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</si>
  <si>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</si>
  <si>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</si>
  <si>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</si>
  <si>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</si>
  <si>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</si>
  <si>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</si>
  <si>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</si>
  <si>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</si>
  <si>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</si>
  <si>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</si>
  <si>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</si>
  <si>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</si>
  <si>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</si>
  <si>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</si>
  <si>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</si>
  <si>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</si>
  <si>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</si>
  <si>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</si>
  <si>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</si>
  <si>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</si>
  <si>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</si>
  <si>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</si>
  <si>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</si>
  <si>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</si>
  <si>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</si>
  <si>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</si>
  <si>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</si>
  <si>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</si>
  <si>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</si>
  <si>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</si>
  <si>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</si>
  <si>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</si>
  <si>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</si>
  <si>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</si>
  <si>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</si>
  <si>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</si>
  <si>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</si>
  <si>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</si>
  <si>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</si>
  <si>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</si>
  <si>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</si>
  <si>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</si>
  <si>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</si>
  <si>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</si>
  <si>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</si>
  <si>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</si>
  <si>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</si>
  <si>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</si>
  <si>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</si>
  <si>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</si>
  <si>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</si>
  <si>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</si>
  <si>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</si>
  <si>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</si>
  <si>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</si>
  <si>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</si>
  <si>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</si>
  <si>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</si>
  <si>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</si>
  <si>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</si>
  <si>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</si>
  <si>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</si>
  <si>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</si>
  <si>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</si>
  <si>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</si>
  <si>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</si>
  <si>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</si>
  <si>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</si>
  <si>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</si>
  <si>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</si>
  <si>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</si>
  <si>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</si>
  <si>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</si>
  <si>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</si>
  <si>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</si>
  <si>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</si>
  <si>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</si>
  <si>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</si>
  <si>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</si>
  <si>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</si>
  <si>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</si>
  <si>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</si>
  <si>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</si>
  <si>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</si>
  <si>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</si>
  <si>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</si>
  <si>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</si>
  <si>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</si>
  <si>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</si>
  <si>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</si>
  <si>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</si>
  <si>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</si>
  <si>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</si>
  <si>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</si>
  <si>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</si>
  <si>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</si>
  <si>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</si>
  <si>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</si>
  <si>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</si>
  <si>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</si>
  <si>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</si>
  <si>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</si>
  <si>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</si>
  <si>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</si>
  <si>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</si>
  <si>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</si>
  <si>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</si>
  <si>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</si>
  <si>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</si>
  <si>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</si>
  <si>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</si>
  <si>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</si>
  <si>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</si>
  <si>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</si>
  <si>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</si>
  <si>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</si>
  <si>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</si>
  <si>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</si>
  <si>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</si>
  <si>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</si>
  <si>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</si>
  <si>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</si>
  <si>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</si>
  <si>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</si>
  <si>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</si>
  <si>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</si>
  <si>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</si>
  <si>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</si>
  <si>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</si>
  <si>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</si>
  <si>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</si>
  <si>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</si>
  <si>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</si>
  <si>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</si>
  <si>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</si>
  <si>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</si>
  <si>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</si>
  <si>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</si>
  <si>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</si>
  <si>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</si>
  <si>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</si>
  <si>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</si>
  <si>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</si>
  <si>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</si>
  <si>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</si>
  <si>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</si>
  <si>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</si>
  <si>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</si>
  <si>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</si>
  <si>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</si>
  <si>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</si>
  <si>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</si>
  <si>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</si>
  <si>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</si>
  <si>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</si>
  <si>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</si>
  <si>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</si>
  <si>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</si>
  <si>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</si>
  <si>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</si>
  <si>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</si>
  <si>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</si>
  <si>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</si>
  <si>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</si>
  <si>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</si>
  <si>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</si>
  <si>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</si>
  <si>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</si>
  <si>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</si>
  <si>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</si>
  <si>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</si>
  <si>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</si>
  <si>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</si>
  <si>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</si>
  <si>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</si>
  <si>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</si>
  <si>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</si>
  <si>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</si>
  <si>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</si>
  <si>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</si>
  <si>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</si>
  <si>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</si>
  <si>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</si>
  <si>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</si>
  <si>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</si>
  <si>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</si>
  <si>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</si>
  <si>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</si>
  <si>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</si>
  <si>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</si>
  <si>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</si>
  <si>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</si>
  <si>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</si>
  <si>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</si>
  <si>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</si>
  <si>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</si>
  <si>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</si>
  <si>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</si>
  <si>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</si>
  <si>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</si>
  <si>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</si>
  <si>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</si>
  <si>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</si>
  <si>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</si>
  <si>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</si>
  <si>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</si>
  <si>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</si>
  <si>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</si>
  <si>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</si>
  <si>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</si>
  <si>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</si>
  <si>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</si>
  <si>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</si>
  <si>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</si>
  <si>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</si>
  <si>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</si>
  <si>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</si>
  <si>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</si>
  <si>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</si>
  <si>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</si>
  <si>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</si>
  <si>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</si>
  <si>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</si>
  <si>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</si>
  <si>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</si>
  <si>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</si>
  <si>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</si>
  <si>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</si>
  <si>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</si>
  <si>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</si>
  <si>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</si>
  <si>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</si>
  <si>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</si>
  <si>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</si>
  <si>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</si>
  <si>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</si>
  <si>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</si>
  <si>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</si>
  <si>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</si>
  <si>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</si>
  <si>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</si>
  <si>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</si>
  <si>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</si>
  <si>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</si>
  <si>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</si>
  <si>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</si>
  <si>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</si>
  <si>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</si>
  <si>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</si>
  <si>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</si>
  <si>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</si>
  <si>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</si>
  <si>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</si>
  <si>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</si>
  <si>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</si>
  <si>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</si>
  <si>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</si>
  <si>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</si>
  <si>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</si>
  <si>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</si>
  <si>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</si>
  <si>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</si>
  <si>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</si>
  <si>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</si>
  <si>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</si>
  <si>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</si>
  <si>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</si>
  <si>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</si>
  <si>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</si>
  <si>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</si>
  <si>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</si>
  <si>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</si>
  <si>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</si>
  <si>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</si>
  <si>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</si>
  <si>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</si>
  <si>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</si>
  <si>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</si>
  <si>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</si>
  <si>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</si>
  <si>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</si>
  <si>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</si>
  <si>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</si>
  <si>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</si>
  <si>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</si>
  <si>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</si>
  <si>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</si>
  <si>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</si>
  <si>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</si>
  <si>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</si>
  <si>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</si>
  <si>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</si>
  <si>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</si>
  <si>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</si>
  <si>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</si>
  <si>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</si>
  <si>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</si>
  <si>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</si>
  <si>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</si>
  <si>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</si>
  <si>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</si>
  <si>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</si>
  <si>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</si>
  <si>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</si>
  <si>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</si>
  <si>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</si>
  <si>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</si>
  <si>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</si>
  <si>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</si>
  <si>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</si>
  <si>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</si>
  <si>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</si>
  <si>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</si>
  <si>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</si>
  <si>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</si>
  <si>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</si>
  <si>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</si>
  <si>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</si>
  <si>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</si>
  <si>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</si>
  <si>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</si>
  <si>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</si>
  <si>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</si>
  <si>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</si>
  <si>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</si>
  <si>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</si>
  <si>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</si>
  <si>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</si>
  <si>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</si>
  <si>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</si>
  <si>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</si>
  <si>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</si>
  <si>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</si>
  <si>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</si>
  <si>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</si>
  <si>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</si>
  <si>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</si>
  <si>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</si>
  <si>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</si>
  <si>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</si>
  <si>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</si>
  <si>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</si>
  <si>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</si>
  <si>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</si>
  <si>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</si>
  <si>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</si>
  <si>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</si>
  <si>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</si>
  <si>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</si>
  <si>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</si>
  <si>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</si>
  <si>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</si>
  <si>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</si>
  <si>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</si>
  <si>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</si>
  <si>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</si>
  <si>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</si>
  <si>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</si>
  <si>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</si>
  <si>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</si>
  <si>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</si>
  <si>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</si>
  <si>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</si>
  <si>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</si>
  <si>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</si>
  <si>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</si>
  <si>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</si>
  <si>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</si>
  <si>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</si>
  <si>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</si>
  <si>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</si>
  <si>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</si>
  <si>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</si>
  <si>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</si>
  <si>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</si>
  <si>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</si>
  <si>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</si>
  <si>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</si>
  <si>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</si>
  <si>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</si>
  <si>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</si>
  <si>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</si>
  <si>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</si>
  <si>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</si>
  <si>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</si>
  <si>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</si>
  <si>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</si>
  <si>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</si>
  <si>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</si>
  <si>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</si>
  <si>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</si>
  <si>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</si>
  <si>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</si>
  <si>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</si>
  <si>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</si>
  <si>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</si>
  <si>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</si>
  <si>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</si>
  <si>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</si>
  <si>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</si>
  <si>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</si>
  <si>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</si>
  <si>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</si>
  <si>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</si>
  <si>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</si>
  <si>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</si>
  <si>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</si>
  <si>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</si>
  <si>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</si>
  <si>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</si>
  <si>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</si>
  <si>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</si>
  <si>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</si>
  <si>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</si>
  <si>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</si>
  <si>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</si>
  <si>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</si>
  <si>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</si>
  <si>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</si>
  <si>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</si>
  <si>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</si>
  <si>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</si>
  <si>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</si>
  <si>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</si>
  <si>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</si>
  <si>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</si>
  <si>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</si>
  <si>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</si>
  <si>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</si>
  <si>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</si>
  <si>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</si>
  <si>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</si>
  <si>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</si>
  <si>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</si>
  <si>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</si>
  <si>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</si>
  <si>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</si>
  <si>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</si>
  <si>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</si>
  <si>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</si>
  <si>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</si>
  <si>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</si>
  <si>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</si>
  <si>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</si>
  <si>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</si>
  <si>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</si>
  <si>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</si>
  <si>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</si>
  <si>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</si>
  <si>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</si>
  <si>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</si>
  <si>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</si>
  <si>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</si>
  <si>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</si>
  <si>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</si>
  <si>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</si>
  <si>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</si>
  <si>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</si>
  <si>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</si>
  <si>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</si>
  <si>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</si>
  <si>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</si>
  <si>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</si>
  <si>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</si>
  <si>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</si>
  <si>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</si>
  <si>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</si>
  <si>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</si>
  <si>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</si>
  <si>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</si>
  <si>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</si>
  <si>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</si>
  <si>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</si>
  <si>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</si>
  <si>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</si>
  <si>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</si>
  <si>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</si>
  <si>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</si>
  <si>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</si>
  <si>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</si>
  <si>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</si>
  <si>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</si>
  <si>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</si>
  <si>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</si>
  <si>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</si>
  <si>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</si>
  <si>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</si>
  <si>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</si>
  <si>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</si>
  <si>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</si>
  <si>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</si>
  <si>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</si>
  <si>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</si>
  <si>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</si>
  <si>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</si>
  <si>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</si>
  <si>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</si>
  <si>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</si>
  <si>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</si>
  <si>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</si>
  <si>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</si>
  <si>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</si>
  <si>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</si>
  <si>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</si>
  <si>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</si>
  <si>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</si>
  <si>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</si>
  <si>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</si>
  <si>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</si>
  <si>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</si>
  <si>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</si>
  <si>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</si>
  <si>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</si>
  <si>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</si>
  <si>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</si>
  <si>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</si>
  <si>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</si>
  <si>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</si>
  <si>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</si>
  <si>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</si>
  <si>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</si>
  <si>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</si>
  <si>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</si>
  <si>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</si>
  <si>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</si>
  <si>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</si>
  <si>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</si>
  <si>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</si>
  <si>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</si>
  <si>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</si>
  <si>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</si>
  <si>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</si>
  <si>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</si>
  <si>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</si>
  <si>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</si>
  <si>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</si>
  <si>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</si>
  <si>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</si>
  <si>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</si>
  <si>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</si>
  <si>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</si>
  <si>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</si>
  <si>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</si>
  <si>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</si>
  <si>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</si>
  <si>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</si>
  <si>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</si>
  <si>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</si>
  <si>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</si>
  <si>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</si>
  <si>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</si>
  <si>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</si>
  <si>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</si>
  <si>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</si>
  <si>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</si>
  <si>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</si>
  <si>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</si>
  <si>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</si>
  <si>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</si>
  <si>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</si>
  <si>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</si>
  <si>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</si>
  <si>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</si>
  <si>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</si>
  <si>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</si>
  <si>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</si>
  <si>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</si>
  <si>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</si>
  <si>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</si>
  <si>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</si>
  <si>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</si>
  <si>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</si>
  <si>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</si>
  <si>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</si>
  <si>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</si>
  <si>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</si>
  <si>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</si>
  <si>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</si>
  <si>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</si>
  <si>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</si>
  <si>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</si>
  <si>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</si>
  <si>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</si>
  <si>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</si>
  <si>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</si>
  <si>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</si>
  <si>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</si>
  <si>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</si>
  <si>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</si>
  <si>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</si>
  <si>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</si>
  <si>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</si>
  <si>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</si>
  <si>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</si>
  <si>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</si>
  <si>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</si>
  <si>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</si>
  <si>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</si>
  <si>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</si>
  <si>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</si>
  <si>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</si>
  <si>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</si>
  <si>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</si>
  <si>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</si>
  <si>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</si>
  <si>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</si>
  <si>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</si>
  <si>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</si>
  <si>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</si>
  <si>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</si>
  <si>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</si>
  <si>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</si>
  <si>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</si>
  <si>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</si>
  <si>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</si>
  <si>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</si>
  <si>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</si>
  <si>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</si>
  <si>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</si>
  <si>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</si>
  <si>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</si>
  <si>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</si>
  <si>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</si>
  <si>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</si>
  <si>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</si>
  <si>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</si>
  <si>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</si>
  <si>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</si>
  <si>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</si>
  <si>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</si>
  <si>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</si>
  <si>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</si>
  <si>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</si>
  <si>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</si>
  <si>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</si>
  <si>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</si>
  <si>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</si>
  <si>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</si>
  <si>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</si>
  <si>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</si>
  <si>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</si>
  <si>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</si>
  <si>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</si>
  <si>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</si>
  <si>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</si>
  <si>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</si>
  <si>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</si>
  <si>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</si>
  <si>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</si>
  <si>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</si>
  <si>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</si>
  <si>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</si>
  <si>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</si>
  <si>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</si>
  <si>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</si>
  <si>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</si>
  <si>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</si>
  <si>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</si>
  <si>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</si>
  <si>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</si>
  <si>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</si>
  <si>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</si>
  <si>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</si>
  <si>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</si>
  <si>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</si>
  <si>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</si>
  <si>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</si>
  <si>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</si>
  <si>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</si>
  <si>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</si>
  <si>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</si>
  <si>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</si>
  <si>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</si>
  <si>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</si>
  <si>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</si>
  <si>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</si>
  <si>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</si>
  <si>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</si>
  <si>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</si>
  <si>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</si>
  <si>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</si>
  <si>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</si>
  <si>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</si>
  <si>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</si>
  <si>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</si>
  <si>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</si>
  <si>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</si>
  <si>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</si>
  <si>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</si>
  <si>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</si>
  <si>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</si>
  <si>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</si>
  <si>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</si>
  <si>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</si>
  <si>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</si>
  <si>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</si>
  <si>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</si>
  <si>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</si>
  <si>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</si>
  <si>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</si>
  <si>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</si>
  <si>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</si>
  <si>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</si>
  <si>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</si>
  <si>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</si>
  <si>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</si>
  <si>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</si>
  <si>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</si>
  <si>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</si>
  <si>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</si>
  <si>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</si>
  <si>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</si>
  <si>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</si>
  <si>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</si>
  <si>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</si>
  <si>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</si>
  <si>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</si>
  <si>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</si>
  <si>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</si>
  <si>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</si>
  <si>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</si>
  <si>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</si>
  <si>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</si>
  <si>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</si>
  <si>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</si>
  <si>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</si>
  <si>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</si>
  <si>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</si>
  <si>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</si>
  <si>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</si>
  <si>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</si>
  <si>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</si>
  <si>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</si>
  <si>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</si>
  <si>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</si>
  <si>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</si>
  <si>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</si>
  <si>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</si>
  <si>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</si>
  <si>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</si>
  <si>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</si>
  <si>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</si>
  <si>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</si>
  <si>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</si>
  <si>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</si>
  <si>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</si>
  <si>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</si>
  <si>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</si>
  <si>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</si>
  <si>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</si>
  <si>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</si>
  <si>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</si>
  <si>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</si>
  <si>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</si>
  <si>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</si>
  <si>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</si>
  <si>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</si>
  <si>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</si>
  <si>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</si>
  <si>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</si>
  <si>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</si>
  <si>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</si>
  <si>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</si>
  <si>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</si>
  <si>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</si>
  <si>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</si>
  <si>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</si>
  <si>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</si>
  <si>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</si>
  <si>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</si>
  <si>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</si>
  <si>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</si>
  <si>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</si>
  <si>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</si>
  <si>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</si>
  <si>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</si>
  <si>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</si>
  <si>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</si>
  <si>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</si>
  <si>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</si>
  <si>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</si>
  <si>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</si>
  <si>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</si>
  <si>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</si>
  <si>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</si>
  <si>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</si>
  <si>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</si>
  <si>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</si>
  <si>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</si>
  <si>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</si>
  <si>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</si>
  <si>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</si>
  <si>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</si>
  <si>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</si>
  <si>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</si>
  <si>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</si>
  <si>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</si>
  <si>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</si>
  <si>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</si>
  <si>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</si>
  <si>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</si>
  <si>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</si>
  <si>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</si>
  <si>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</si>
  <si>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</si>
  <si>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</si>
  <si>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</si>
  <si>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</si>
  <si>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</si>
  <si>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</si>
  <si>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</si>
  <si>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</si>
  <si>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</si>
  <si>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</si>
  <si>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</si>
  <si>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</si>
  <si>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</si>
  <si>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</si>
  <si>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</si>
  <si>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</si>
  <si>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</si>
  <si>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</si>
  <si>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</si>
  <si>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</si>
  <si>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</si>
  <si>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</si>
  <si>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</si>
  <si>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</si>
  <si>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</si>
  <si>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</si>
  <si>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</si>
  <si>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</si>
  <si>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</si>
  <si>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</si>
  <si>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</si>
  <si>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</si>
  <si>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</si>
  <si>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</si>
  <si>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</si>
  <si>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</si>
  <si>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</si>
  <si>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</si>
  <si>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</si>
  <si>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</si>
  <si>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</si>
  <si>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</si>
  <si>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</si>
  <si>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</si>
  <si>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</si>
  <si>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</si>
  <si>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</si>
  <si>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</si>
  <si>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</si>
  <si>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</si>
  <si>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</si>
  <si>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</si>
  <si>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</si>
  <si>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</si>
  <si>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</si>
  <si>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</si>
  <si>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</si>
  <si>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</si>
  <si>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</si>
  <si>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</si>
  <si>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</si>
  <si>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</si>
  <si>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</si>
  <si>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</si>
  <si>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</si>
  <si>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</si>
  <si>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</si>
  <si>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</si>
  <si>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</si>
  <si>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</si>
  <si>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</si>
  <si>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</si>
  <si>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</si>
  <si>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</si>
  <si>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</si>
  <si>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</si>
  <si>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</si>
  <si>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</si>
  <si>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</si>
  <si>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</si>
  <si>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</si>
  <si>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</si>
  <si>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</si>
  <si>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</si>
  <si>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</si>
  <si>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</si>
  <si>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</si>
  <si>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</si>
  <si>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</si>
  <si>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</si>
  <si>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</si>
  <si>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</si>
  <si>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</si>
  <si>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</si>
  <si>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</si>
  <si>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</si>
  <si>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</si>
  <si>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</si>
  <si>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</si>
  <si>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</si>
  <si>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</si>
  <si>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</si>
  <si>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02166</t>
  </si>
  <si>
    <t>Športové pomôcky využité v rámci športového tábora</t>
  </si>
  <si>
    <t>47658827</t>
  </si>
  <si>
    <t>Decathlon SK s.r.o.</t>
  </si>
  <si>
    <t>2025009</t>
  </si>
  <si>
    <t>Mzdy a odmeny trénerov a športových odborníkov zapísaných v ISŠ - mzda kondičný tréner</t>
  </si>
  <si>
    <t>54362822</t>
  </si>
  <si>
    <t>Juraj Prekop</t>
  </si>
  <si>
    <t>HO2556037797-63902</t>
  </si>
  <si>
    <t xml:space="preserve">Prenájom priestorov - vstup do wellnesu </t>
  </si>
  <si>
    <t>53155025</t>
  </si>
  <si>
    <t>Dobre a zdravo, a.s.</t>
  </si>
  <si>
    <t>10250065</t>
  </si>
  <si>
    <t>Prenájom priestorov - ubytovanie</t>
  </si>
  <si>
    <t>36303232</t>
  </si>
  <si>
    <t>HOTEL VRŠATEC, spol. s r.o.</t>
  </si>
  <si>
    <t>10250043</t>
  </si>
  <si>
    <t>Prenájom priestorov - prenájom tréningového stanu</t>
  </si>
  <si>
    <t>34268651</t>
  </si>
  <si>
    <t>Ing. Ivan Bulík</t>
  </si>
  <si>
    <t>36401641</t>
  </si>
  <si>
    <t>ALPINKA, s.r.o.</t>
  </si>
  <si>
    <t>20250010</t>
  </si>
  <si>
    <t>Prenájom priestorov - prenájom raftových člnov</t>
  </si>
  <si>
    <t>991722025</t>
  </si>
  <si>
    <t>Regado, s.r.o.</t>
  </si>
  <si>
    <t>Prenájom priestorov - doprava autobusom</t>
  </si>
  <si>
    <t>82025</t>
  </si>
  <si>
    <t>Mzdy a odmeny trénerov a športových odborníkov zapísaných v ISŠ</t>
  </si>
  <si>
    <t>Róbert Ivanič</t>
  </si>
  <si>
    <t>Timotej Horák</t>
  </si>
  <si>
    <t>Organizácia podujatia
názov podujatia : Športový pohybový tábor 
miesto konania : Vršatec
termín : 17.8.2025-23.8.2025
počet aktívnych účastníkov :57
počet odpracovaných hodín spolu: 108
hrubé mzdy vyplatené osobám v súvislosti s podujatím vrátane odvodov zamestnávateľa spolu v eur:</t>
  </si>
  <si>
    <t>B03-08-0002</t>
  </si>
  <si>
    <t>B03-08-0007</t>
  </si>
  <si>
    <t>50250019/KA</t>
  </si>
  <si>
    <t>50250017/KA</t>
  </si>
  <si>
    <t>50250022/KA</t>
  </si>
  <si>
    <t>50250018/KA</t>
  </si>
  <si>
    <t>50250023/KA</t>
  </si>
  <si>
    <t>99250001</t>
  </si>
  <si>
    <t>99250002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</si>
</sst>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20" val="21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5"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3"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3" t="s">
        <v>1332</v>
      </c>
      <c r="C10" s="205"/>
      <c r="D10" s="205"/>
    </row>
    <row r="11" spans="1:4" s="18" customFormat="1" ht="42.75" customHeight="1" x14ac:dyDescent="0.2">
      <c r="A11" s="293" t="s">
        <v>1333</v>
      </c>
      <c r="C11" s="205"/>
      <c r="D11" s="205"/>
    </row>
    <row r="12" spans="1:4" s="18" customFormat="1" ht="20.45" customHeight="1" x14ac:dyDescent="0.2">
      <c r="A12" s="301" t="s">
        <v>1352</v>
      </c>
      <c r="C12" s="205"/>
      <c r="D12" s="205"/>
    </row>
    <row r="13" spans="1:4" s="18" customFormat="1" ht="23.45" customHeight="1" x14ac:dyDescent="0.2">
      <c r="A13" s="306"/>
      <c r="C13" s="205"/>
      <c r="D13" s="205"/>
    </row>
    <row r="14" spans="1:4" s="18" customFormat="1" ht="18" x14ac:dyDescent="0.2">
      <c r="A14" s="307" t="s">
        <v>5</v>
      </c>
      <c r="C14" s="205"/>
      <c r="D14" s="205"/>
    </row>
    <row r="15" spans="1:4" ht="16.350000000000001" customHeight="1" x14ac:dyDescent="0.2">
      <c r="A15" s="127"/>
      <c r="C15" s="21"/>
    </row>
    <row r="16" spans="1:4" ht="306" x14ac:dyDescent="0.2">
      <c r="A16" s="295" t="s">
        <v>6</v>
      </c>
      <c r="C16" s="21"/>
    </row>
    <row r="17" spans="1:4" ht="17.45" customHeight="1" x14ac:dyDescent="0.2">
      <c r="A17" s="21"/>
      <c r="C17" s="21"/>
    </row>
    <row r="18" spans="1:4" ht="204.95" customHeight="1" x14ac:dyDescent="0.2">
      <c r="A18" s="295" t="s">
        <v>7</v>
      </c>
      <c r="B18" s="257"/>
      <c r="C18" s="21"/>
    </row>
    <row r="19" spans="1:4" ht="30.6" customHeight="1" x14ac:dyDescent="0.2">
      <c r="A19" s="21"/>
      <c r="B19" s="257"/>
      <c r="C19" s="21"/>
    </row>
    <row r="20" spans="1:4" ht="26.25" customHeight="1" x14ac:dyDescent="0.2">
      <c r="A20" s="296" t="s">
        <v>8</v>
      </c>
      <c r="C20" s="21"/>
    </row>
    <row r="21" spans="1:4" ht="38.25" x14ac:dyDescent="0.2">
      <c r="A21" s="19" t="s">
        <v>9</v>
      </c>
      <c r="C21" s="329"/>
      <c r="D21" s="329"/>
    </row>
    <row r="22" spans="1:4" x14ac:dyDescent="0.2">
      <c r="C22" s="330"/>
      <c r="D22" s="329"/>
    </row>
    <row r="23" spans="1:4" ht="63.75" x14ac:dyDescent="0.2">
      <c r="A23" s="23" t="s">
        <v>1353</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1" t="s">
        <v>14</v>
      </c>
      <c r="C43" s="22"/>
    </row>
    <row r="44" spans="1:3" ht="64.5" customHeight="1" x14ac:dyDescent="0.2">
      <c r="A44" s="297" t="s">
        <v>1339</v>
      </c>
      <c r="C44" s="22"/>
    </row>
    <row r="45" spans="1:3" ht="12.75" customHeight="1" x14ac:dyDescent="0.2">
      <c r="A45" s="290"/>
      <c r="C45" s="22"/>
    </row>
    <row r="46" spans="1:3" ht="41.45" customHeight="1" x14ac:dyDescent="0.2">
      <c r="A46" s="298" t="s">
        <v>15</v>
      </c>
      <c r="C46" s="22"/>
    </row>
    <row r="47" spans="1:3" ht="11.45" customHeight="1" x14ac:dyDescent="0.2"/>
    <row r="48" spans="1:3" x14ac:dyDescent="0.2">
      <c r="A48" s="299"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7"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8" t="s">
        <v>1363</v>
      </c>
    </row>
    <row r="73" spans="1:1" ht="38.25" x14ac:dyDescent="0.2">
      <c r="A73" s="23" t="s">
        <v>1364</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2"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4"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4" t="s">
        <v>23</v>
      </c>
    </row>
    <row r="129" spans="1:1" ht="15.75" customHeight="1" x14ac:dyDescent="0.2">
      <c r="A129" s="303" t="s">
        <v>55</v>
      </c>
    </row>
    <row r="130" spans="1:1" ht="12.75" customHeight="1" x14ac:dyDescent="0.2">
      <c r="A130" s="23"/>
    </row>
    <row r="131" spans="1:1" x14ac:dyDescent="0.2">
      <c r="A131" s="294" t="s">
        <v>56</v>
      </c>
    </row>
    <row r="132" spans="1:1" ht="40.700000000000003" customHeight="1" x14ac:dyDescent="0.2">
      <c r="A132" s="23" t="s">
        <v>1349</v>
      </c>
    </row>
    <row r="133" spans="1:1" ht="61.5" customHeight="1" x14ac:dyDescent="0.2">
      <c r="A133" s="300" t="s">
        <v>1361</v>
      </c>
    </row>
    <row r="134" spans="1:1" x14ac:dyDescent="0.2">
      <c r="A134" s="260" t="s">
        <v>1362</v>
      </c>
    </row>
    <row r="135" spans="1:1" ht="102" x14ac:dyDescent="0.2">
      <c r="A135" s="300" t="s">
        <v>1350</v>
      </c>
    </row>
    <row r="136" spans="1:1" x14ac:dyDescent="0.2">
      <c r="A136"/>
    </row>
    <row r="137" spans="1:1" ht="71.45" customHeight="1" x14ac:dyDescent="0.2">
      <c r="A137" s="299"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3" sqref="C13"/>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46022</v>
      </c>
      <c r="D1" s="26"/>
      <c r="G1" s="252">
        <v>45688</v>
      </c>
    </row>
    <row r="2" spans="1:7" ht="15" x14ac:dyDescent="0.25">
      <c r="A2" s="28"/>
      <c r="B2" s="28"/>
      <c r="G2" s="252">
        <v>45716</v>
      </c>
    </row>
    <row r="3" spans="1:7" ht="14.25" x14ac:dyDescent="0.2">
      <c r="A3" s="30" t="s">
        <v>312</v>
      </c>
      <c r="B3" s="338" t="str">
        <f>INDEX(Adr!B:B,Doklady!B102+1)</f>
        <v>Telovýchovná jednota Sokol Ilava</v>
      </c>
      <c r="C3" s="338"/>
      <c r="D3" s="338"/>
      <c r="G3" s="252">
        <v>45747</v>
      </c>
    </row>
    <row r="4" spans="1:7" ht="14.25" x14ac:dyDescent="0.2">
      <c r="A4" s="30" t="s">
        <v>313</v>
      </c>
      <c r="B4" s="29" t="str">
        <f>RIGHT("0000"&amp;INDEX(Adr!A:A,Doklady!B102+1),8)</f>
        <v>17059364</v>
      </c>
      <c r="G4" s="252">
        <v>45777</v>
      </c>
    </row>
    <row r="5" spans="1:7" ht="14.25" x14ac:dyDescent="0.2">
      <c r="A5" s="30" t="s">
        <v>314</v>
      </c>
      <c r="B5" s="29" t="str">
        <f>INDEX(Adr!D:D,Doklady!B102+1)&amp;", "&amp;INDEX(Adr!E:E,Doklady!B102+1)</f>
        <v xml:space="preserve">	Mládežnícka 984, 	Ilava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v>4985</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4985</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8"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
      <c r="B3" s="160" t="s">
        <v>59</v>
      </c>
      <c r="C3" s="351" t="str">
        <f>INDEX(Adr!B2:B242,Doklady!B102)</f>
        <v>Telovýchovná jednota Sokol Ilava</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17059364</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 xml:space="preserve">	Mládežnícka 984, 	Ilava, 019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25">
      <c r="A10" s="69" t="s">
        <v>317</v>
      </c>
      <c r="B10" s="70" t="s">
        <v>318</v>
      </c>
      <c r="C10" s="126">
        <f>SUMIF(FP!J:J,Doklady!$B$1&amp;A10,FP!D:D)</f>
        <v>4985</v>
      </c>
      <c r="D10" s="126">
        <f>C10-E10</f>
        <v>4985</v>
      </c>
      <c r="E10" s="343">
        <f>SUMIF(K:K,A10,I:I)</f>
        <v>0</v>
      </c>
      <c r="F10" s="344"/>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2236</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2990</v>
      </c>
      <c r="C28" s="348"/>
      <c r="D28" s="348"/>
      <c r="E28" s="348"/>
      <c r="F28" s="348"/>
      <c r="G28" s="348"/>
      <c r="H28" s="349"/>
      <c r="I28" s="73">
        <f>SUMIF(FP!I:I,Doklady!$B$1&amp;A28,FP!D:D)</f>
        <v>4985</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4985</v>
      </c>
      <c r="D53" s="73">
        <f>IF(A53&lt;&gt;"",Doklady!I1-Doklady!J1,"")</f>
        <v>4985</v>
      </c>
      <c r="E53" s="73">
        <f>IF(A53&lt;&gt;"",MIN(D53,C53)*Doklady!C1/(1-Doklady!C1),"")</f>
        <v>0</v>
      </c>
      <c r="F53" s="71">
        <f>IF(A53&lt;&gt;"",Doklady!J1,"")</f>
        <v>0</v>
      </c>
      <c r="G53" s="73">
        <f>+IFERROR(HLOOKUP(IF(RIGHT(B53,15)="bežné transfery",LEFT(B53,LEN(B53)-18),0),$J$40:$K$42,3,0),MIN(C53,D53))</f>
        <v>4985</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4985</v>
      </c>
      <c r="D130" s="228">
        <f t="shared" ref="D130:I130" si="9">SUM(D53:D129)</f>
        <v>4985</v>
      </c>
      <c r="E130" s="228">
        <f t="shared" si="9"/>
        <v>0</v>
      </c>
      <c r="F130" s="228">
        <f t="shared" si="9"/>
        <v>0</v>
      </c>
      <c r="G130" s="228">
        <f t="shared" si="9"/>
        <v>4985</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325"/>
      <c r="C140" s="229"/>
      <c r="D140" s="362"/>
      <c r="E140" s="362"/>
      <c r="F140" s="362"/>
      <c r="G140" s="362"/>
      <c r="H140" s="362"/>
      <c r="I140" s="362"/>
      <c r="J140" s="85"/>
    </row>
    <row r="141" spans="1:26" ht="68.25" customHeight="1" x14ac:dyDescent="0.2">
      <c r="A141" s="9"/>
      <c r="B141" s="280" t="s">
        <v>393</v>
      </c>
      <c r="C141" s="214"/>
      <c r="D141" s="342" t="s">
        <v>394</v>
      </c>
      <c r="E141" s="342"/>
      <c r="F141" s="342"/>
      <c r="G141" s="342"/>
      <c r="H141" s="342"/>
      <c r="I141" s="342"/>
      <c r="J141" s="85"/>
    </row>
    <row r="142" spans="1:26" ht="12.75" x14ac:dyDescent="0.2">
      <c r="A142" s="9"/>
      <c r="B142" s="279"/>
      <c r="C142" s="214"/>
      <c r="D142" s="263"/>
      <c r="E142" s="263"/>
      <c r="F142" s="263"/>
      <c r="G142" s="263"/>
      <c r="H142" s="263"/>
      <c r="I142" s="263"/>
      <c r="J142" s="85"/>
    </row>
    <row r="143" spans="1:26" ht="12.75" x14ac:dyDescent="0.2">
      <c r="A143" s="9"/>
      <c r="B143" s="279"/>
      <c r="C143" s="214"/>
      <c r="D143" s="263"/>
      <c r="E143" s="263"/>
      <c r="F143" s="263"/>
      <c r="G143" s="263"/>
      <c r="H143" s="263"/>
      <c r="I143" s="263"/>
      <c r="J143" s="85"/>
    </row>
    <row r="144" spans="1:26" ht="12.75" x14ac:dyDescent="0.2">
      <c r="A144" s="9"/>
      <c r="B144" s="280"/>
      <c r="C144" s="214"/>
      <c r="D144" s="263"/>
      <c r="E144" s="263"/>
      <c r="F144" s="263"/>
      <c r="G144" s="263"/>
      <c r="H144" s="263"/>
      <c r="I144" s="263"/>
      <c r="J144" s="85"/>
    </row>
    <row r="145" spans="2:2" ht="12.75" x14ac:dyDescent="0.2">
      <c r="B145" s="266"/>
    </row>
  </sheetData>
  <sheetProtection algorithmName="SHA-512" hashValue="U9U9oaLWZiIF3LQ2QbfLXQSdMlJeQywm9dZlJfxZckrA90gAckfLAmLynH7N/MdCD3bN5ltqvYM+/oRqLsBw8g==" saltValue="BtvP4Z4n6LUuuIFCMNanZQ==" spinCount="100000" sheet="1" formatCells="0" formatColumns="0" formatRows="0" insertColumns="0" insertRows="0" insertHyperlinks="0" deleteColumns="0" deleteRows="0" sort="0" autoFilter="0" pivotTables="0"/>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C118" sqref="C118"/>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l - športové pohybové tábory pre mládež</v>
      </c>
      <c r="B1" s="232" t="str">
        <f>INDEX(Adr!A:A,B102+1)</f>
        <v>17059364</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4985</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485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2992</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399</v>
      </c>
      <c r="B102" s="250">
        <v>220</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2"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01.25" x14ac:dyDescent="0.2">
      <c r="A107" s="14" t="s">
        <v>3001</v>
      </c>
      <c r="B107" s="14"/>
      <c r="C107" s="14"/>
      <c r="D107" s="16"/>
      <c r="E107" s="16"/>
      <c r="F107" s="14" t="s">
        <v>3033</v>
      </c>
      <c r="G107" s="14"/>
      <c r="H107" s="14"/>
      <c r="I107" s="15"/>
      <c r="J107" s="77">
        <v>10</v>
      </c>
      <c r="K107" s="92"/>
    </row>
    <row r="108" spans="1:25" ht="22.5" x14ac:dyDescent="0.2">
      <c r="A108" s="14" t="s">
        <v>3001</v>
      </c>
      <c r="B108" s="14" t="s">
        <v>3034</v>
      </c>
      <c r="C108" s="14" t="s">
        <v>3002</v>
      </c>
      <c r="D108" s="16">
        <v>45880</v>
      </c>
      <c r="E108" s="16"/>
      <c r="F108" s="14" t="s">
        <v>3003</v>
      </c>
      <c r="G108" s="14" t="s">
        <v>3004</v>
      </c>
      <c r="H108" s="14" t="s">
        <v>3005</v>
      </c>
      <c r="I108" s="15">
        <v>664.85</v>
      </c>
      <c r="J108" s="77">
        <v>10</v>
      </c>
      <c r="K108" s="92"/>
    </row>
    <row r="109" spans="1:25" ht="22.5" x14ac:dyDescent="0.2">
      <c r="A109" s="14" t="s">
        <v>3001</v>
      </c>
      <c r="B109" s="14" t="s">
        <v>3035</v>
      </c>
      <c r="C109" s="14" t="s">
        <v>3010</v>
      </c>
      <c r="D109" s="16">
        <v>45890</v>
      </c>
      <c r="E109" s="16"/>
      <c r="F109" s="14" t="s">
        <v>3011</v>
      </c>
      <c r="G109" s="14" t="s">
        <v>3012</v>
      </c>
      <c r="H109" s="14" t="s">
        <v>3013</v>
      </c>
      <c r="I109" s="15">
        <v>276</v>
      </c>
      <c r="J109" s="77">
        <v>10</v>
      </c>
      <c r="K109" s="92"/>
    </row>
    <row r="110" spans="1:25" ht="12.75" x14ac:dyDescent="0.2">
      <c r="A110" s="14" t="s">
        <v>3001</v>
      </c>
      <c r="B110" s="14" t="s">
        <v>3036</v>
      </c>
      <c r="C110" s="14" t="s">
        <v>3014</v>
      </c>
      <c r="D110" s="16">
        <v>45891</v>
      </c>
      <c r="E110" s="16"/>
      <c r="F110" s="14" t="s">
        <v>3015</v>
      </c>
      <c r="G110" s="14" t="s">
        <v>3016</v>
      </c>
      <c r="H110" s="14" t="s">
        <v>3017</v>
      </c>
      <c r="I110" s="15">
        <v>2343</v>
      </c>
      <c r="J110" s="77">
        <v>10</v>
      </c>
      <c r="K110" s="92"/>
    </row>
    <row r="111" spans="1:25" ht="12.75" x14ac:dyDescent="0.2">
      <c r="A111" s="14" t="s">
        <v>3001</v>
      </c>
      <c r="B111" s="14" t="s">
        <v>3037</v>
      </c>
      <c r="C111" s="14" t="s">
        <v>3026</v>
      </c>
      <c r="D111" s="16">
        <v>45937</v>
      </c>
      <c r="E111" s="16"/>
      <c r="F111" s="14" t="s">
        <v>3028</v>
      </c>
      <c r="G111" s="14" t="s">
        <v>3016</v>
      </c>
      <c r="H111" s="14" t="s">
        <v>3027</v>
      </c>
      <c r="I111" s="15">
        <v>189.57</v>
      </c>
      <c r="J111" s="77">
        <v>10</v>
      </c>
      <c r="K111" s="92"/>
    </row>
    <row r="112" spans="1:25" ht="22.5" x14ac:dyDescent="0.2">
      <c r="A112" s="14" t="s">
        <v>3001</v>
      </c>
      <c r="B112" s="14" t="s">
        <v>3038</v>
      </c>
      <c r="C112" s="14" t="s">
        <v>3018</v>
      </c>
      <c r="D112" s="16">
        <v>45982</v>
      </c>
      <c r="E112" s="16"/>
      <c r="F112" s="14" t="s">
        <v>3019</v>
      </c>
      <c r="G112" s="14" t="s">
        <v>3020</v>
      </c>
      <c r="H112" s="14" t="s">
        <v>3021</v>
      </c>
      <c r="I112" s="15">
        <v>300</v>
      </c>
      <c r="J112" s="77">
        <v>10</v>
      </c>
      <c r="K112" s="92"/>
    </row>
    <row r="113" spans="1:11" ht="33.75" x14ac:dyDescent="0.2">
      <c r="A113" s="14" t="s">
        <v>3001</v>
      </c>
      <c r="B113" s="14" t="s">
        <v>3039</v>
      </c>
      <c r="C113" s="14" t="s">
        <v>3006</v>
      </c>
      <c r="D113" s="16">
        <v>45982</v>
      </c>
      <c r="E113" s="16"/>
      <c r="F113" s="14" t="s">
        <v>3007</v>
      </c>
      <c r="G113" s="14" t="s">
        <v>3008</v>
      </c>
      <c r="H113" s="14" t="s">
        <v>3009</v>
      </c>
      <c r="I113" s="15">
        <v>311.58</v>
      </c>
      <c r="J113" s="77">
        <v>10</v>
      </c>
      <c r="K113" s="92"/>
    </row>
    <row r="114" spans="1:11" ht="22.5" x14ac:dyDescent="0.2">
      <c r="A114" s="14" t="s">
        <v>3001</v>
      </c>
      <c r="B114" s="14" t="s">
        <v>3040</v>
      </c>
      <c r="C114" s="14" t="s">
        <v>3024</v>
      </c>
      <c r="D114" s="16">
        <v>45986</v>
      </c>
      <c r="E114" s="16"/>
      <c r="F114" s="14" t="s">
        <v>3025</v>
      </c>
      <c r="G114" s="14" t="s">
        <v>3022</v>
      </c>
      <c r="H114" s="14" t="s">
        <v>3023</v>
      </c>
      <c r="I114" s="15">
        <v>300</v>
      </c>
      <c r="J114" s="77">
        <v>10</v>
      </c>
      <c r="K114" s="92"/>
    </row>
    <row r="115" spans="1:11" ht="22.5" x14ac:dyDescent="0.2">
      <c r="A115" s="14" t="s">
        <v>3001</v>
      </c>
      <c r="B115" s="14" t="s">
        <v>3041</v>
      </c>
      <c r="C115" s="14" t="s">
        <v>3029</v>
      </c>
      <c r="D115" s="16">
        <v>46003</v>
      </c>
      <c r="E115" s="16"/>
      <c r="F115" s="14" t="s">
        <v>3030</v>
      </c>
      <c r="G115" s="14"/>
      <c r="H115" s="14" t="s">
        <v>3031</v>
      </c>
      <c r="I115" s="15">
        <v>300</v>
      </c>
      <c r="J115" s="77">
        <v>10</v>
      </c>
      <c r="K115" s="92"/>
    </row>
    <row r="116" spans="1:11" ht="22.5" x14ac:dyDescent="0.2">
      <c r="A116" s="14" t="s">
        <v>3001</v>
      </c>
      <c r="B116" s="14" t="s">
        <v>3042</v>
      </c>
      <c r="C116" s="14" t="s">
        <v>3029</v>
      </c>
      <c r="D116" s="16">
        <v>46003</v>
      </c>
      <c r="E116" s="16"/>
      <c r="F116" s="14" t="s">
        <v>3030</v>
      </c>
      <c r="G116" s="14"/>
      <c r="H116" s="14" t="s">
        <v>3032</v>
      </c>
      <c r="I116" s="15">
        <v>300</v>
      </c>
      <c r="J116" s="77">
        <v>10</v>
      </c>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algorithmName="SHA-512" hashValue="5Yy/rft8jUWgnHaAZ+qLsLLQdPjSqePTz/nzgTuQQoV2ShRWo7euJHRBBNh0jTF9YSRaCIEm3OWM2hz903ZE/Q==" saltValue="SVJ0O/FXdeNp53uMgtpKkw==" spinCount="100000" sheet="1" objects="1" scenarios="1" formatCells="0" formatColumns="0" formatRows="0" insertColumns="0" insertRows="0" insertHyperlinks="0" deleteColumns="0" deleteRows="0" sort="0" autoFilter="0" pivotTables="0"/>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4" t="s">
        <v>2249</v>
      </c>
      <c r="C2" s="284" t="s">
        <v>423</v>
      </c>
      <c r="D2" s="284" t="s">
        <v>2250</v>
      </c>
      <c r="E2" s="284" t="s">
        <v>430</v>
      </c>
      <c r="F2" s="284" t="s">
        <v>441</v>
      </c>
      <c r="G2" s="284" t="s">
        <v>2251</v>
      </c>
      <c r="H2" s="284" t="s">
        <v>2252</v>
      </c>
      <c r="I2" s="284" t="s">
        <v>2253</v>
      </c>
      <c r="J2" s="284" t="s">
        <v>425</v>
      </c>
      <c r="K2" s="284" t="s">
        <v>2253</v>
      </c>
      <c r="L2" s="285">
        <v>421905859671</v>
      </c>
      <c r="M2" s="284" t="s">
        <v>2254</v>
      </c>
      <c r="N2" s="284"/>
      <c r="O2" s="284"/>
      <c r="P2" s="284"/>
      <c r="R2" s="276"/>
    </row>
    <row r="3" spans="1:18" s="213" customFormat="1" x14ac:dyDescent="0.2">
      <c r="A3" s="203" t="s">
        <v>2255</v>
      </c>
      <c r="B3" s="284" t="s">
        <v>2256</v>
      </c>
      <c r="C3" s="284" t="s">
        <v>423</v>
      </c>
      <c r="D3" s="284" t="s">
        <v>2257</v>
      </c>
      <c r="E3" s="284" t="s">
        <v>2258</v>
      </c>
      <c r="F3" s="284" t="s">
        <v>1769</v>
      </c>
      <c r="G3" s="284" t="s">
        <v>2259</v>
      </c>
      <c r="H3" s="284" t="s">
        <v>2260</v>
      </c>
      <c r="I3" s="284" t="s">
        <v>2261</v>
      </c>
      <c r="J3" s="284" t="s">
        <v>425</v>
      </c>
      <c r="K3" s="284" t="s">
        <v>2262</v>
      </c>
      <c r="L3" s="285">
        <v>421915992124</v>
      </c>
      <c r="M3" s="284" t="s">
        <v>2263</v>
      </c>
      <c r="N3" s="284"/>
      <c r="O3" s="284"/>
      <c r="P3" s="284"/>
      <c r="R3" s="276"/>
    </row>
    <row r="4" spans="1:18" s="213" customFormat="1" x14ac:dyDescent="0.2">
      <c r="A4" s="203" t="s">
        <v>2264</v>
      </c>
      <c r="B4" s="284" t="s">
        <v>2265</v>
      </c>
      <c r="C4" s="284" t="s">
        <v>423</v>
      </c>
      <c r="D4" s="284" t="s">
        <v>2266</v>
      </c>
      <c r="E4" s="284" t="s">
        <v>2267</v>
      </c>
      <c r="F4" s="284" t="s">
        <v>2268</v>
      </c>
      <c r="G4" s="284" t="s">
        <v>2269</v>
      </c>
      <c r="H4" s="284" t="s">
        <v>2270</v>
      </c>
      <c r="I4" s="284" t="s">
        <v>2271</v>
      </c>
      <c r="J4" s="284" t="s">
        <v>425</v>
      </c>
      <c r="K4" s="284" t="s">
        <v>2271</v>
      </c>
      <c r="L4" s="285">
        <v>421905262613</v>
      </c>
      <c r="M4" s="284" t="s">
        <v>2272</v>
      </c>
      <c r="N4" s="284"/>
      <c r="O4" s="284"/>
      <c r="P4" s="284"/>
      <c r="R4" s="276"/>
    </row>
    <row r="5" spans="1:18" s="213" customFormat="1" x14ac:dyDescent="0.2">
      <c r="A5" s="203" t="s">
        <v>2273</v>
      </c>
      <c r="B5" s="284" t="s">
        <v>2274</v>
      </c>
      <c r="C5" s="284" t="s">
        <v>423</v>
      </c>
      <c r="D5" s="284" t="s">
        <v>2275</v>
      </c>
      <c r="E5" s="284" t="s">
        <v>2276</v>
      </c>
      <c r="F5" s="284" t="s">
        <v>2277</v>
      </c>
      <c r="G5" s="284" t="s">
        <v>2278</v>
      </c>
      <c r="H5" s="284" t="s">
        <v>2279</v>
      </c>
      <c r="I5" s="284" t="s">
        <v>2280</v>
      </c>
      <c r="J5" s="284" t="s">
        <v>425</v>
      </c>
      <c r="K5" s="284" t="s">
        <v>2280</v>
      </c>
      <c r="L5" s="285">
        <v>421915064990</v>
      </c>
      <c r="M5" s="284" t="s">
        <v>2281</v>
      </c>
      <c r="N5" s="284"/>
      <c r="O5" s="284"/>
      <c r="P5" s="284"/>
      <c r="R5" s="276"/>
    </row>
    <row r="6" spans="1:18" s="213" customFormat="1" x14ac:dyDescent="0.2">
      <c r="A6" s="203" t="s">
        <v>2282</v>
      </c>
      <c r="B6" s="284" t="s">
        <v>2283</v>
      </c>
      <c r="C6" s="284" t="s">
        <v>423</v>
      </c>
      <c r="D6" s="284" t="s">
        <v>2284</v>
      </c>
      <c r="E6" s="284" t="s">
        <v>430</v>
      </c>
      <c r="F6" s="284" t="s">
        <v>441</v>
      </c>
      <c r="G6" s="284" t="s">
        <v>2285</v>
      </c>
      <c r="H6" s="284" t="s">
        <v>2286</v>
      </c>
      <c r="I6" s="284" t="s">
        <v>2287</v>
      </c>
      <c r="J6" s="284" t="s">
        <v>425</v>
      </c>
      <c r="K6" s="284" t="s">
        <v>2287</v>
      </c>
      <c r="L6" s="285">
        <v>421908174487</v>
      </c>
      <c r="M6" s="284" t="s">
        <v>2288</v>
      </c>
      <c r="N6" s="284"/>
      <c r="O6" s="284"/>
      <c r="P6" s="284"/>
      <c r="R6" s="276"/>
    </row>
    <row r="7" spans="1:18" s="213" customFormat="1" x14ac:dyDescent="0.2">
      <c r="A7" s="203" t="s">
        <v>2289</v>
      </c>
      <c r="B7" s="284" t="s">
        <v>2290</v>
      </c>
      <c r="C7" s="284" t="s">
        <v>423</v>
      </c>
      <c r="D7" s="284" t="s">
        <v>2291</v>
      </c>
      <c r="E7" s="284" t="s">
        <v>2292</v>
      </c>
      <c r="F7" s="284" t="s">
        <v>2293</v>
      </c>
      <c r="G7" s="284" t="s">
        <v>2294</v>
      </c>
      <c r="H7" s="284" t="s">
        <v>2295</v>
      </c>
      <c r="I7" s="284" t="s">
        <v>2296</v>
      </c>
      <c r="J7" s="284" t="s">
        <v>2297</v>
      </c>
      <c r="K7" s="284" t="s">
        <v>2298</v>
      </c>
      <c r="L7" s="285">
        <v>421911110504</v>
      </c>
      <c r="M7" s="284" t="s">
        <v>2299</v>
      </c>
      <c r="N7" s="284"/>
      <c r="O7" s="284"/>
      <c r="P7" s="284"/>
      <c r="R7" s="276"/>
    </row>
    <row r="8" spans="1:18" s="213" customFormat="1" x14ac:dyDescent="0.2">
      <c r="A8" s="203" t="s">
        <v>2300</v>
      </c>
      <c r="B8" s="284" t="s">
        <v>2301</v>
      </c>
      <c r="C8" s="284" t="s">
        <v>2302</v>
      </c>
      <c r="D8" s="284" t="s">
        <v>2303</v>
      </c>
      <c r="E8" s="284" t="s">
        <v>2304</v>
      </c>
      <c r="F8" s="284" t="s">
        <v>450</v>
      </c>
      <c r="G8" s="284" t="s">
        <v>2305</v>
      </c>
      <c r="H8" s="284" t="s">
        <v>2306</v>
      </c>
      <c r="I8" s="284" t="s">
        <v>2307</v>
      </c>
      <c r="J8" s="284" t="s">
        <v>2308</v>
      </c>
      <c r="K8" s="284" t="s">
        <v>2307</v>
      </c>
      <c r="L8" s="285">
        <v>421905625637</v>
      </c>
      <c r="M8" s="284" t="s">
        <v>2309</v>
      </c>
      <c r="N8" s="284"/>
      <c r="O8" s="284"/>
      <c r="P8" s="284"/>
      <c r="R8" s="276"/>
    </row>
    <row r="9" spans="1:18" s="213" customFormat="1" x14ac:dyDescent="0.2">
      <c r="A9" s="203" t="s">
        <v>2310</v>
      </c>
      <c r="B9" s="284" t="s">
        <v>2311</v>
      </c>
      <c r="C9" s="284" t="s">
        <v>423</v>
      </c>
      <c r="D9" s="284" t="s">
        <v>2312</v>
      </c>
      <c r="E9" s="284" t="s">
        <v>2313</v>
      </c>
      <c r="F9" s="284" t="s">
        <v>2314</v>
      </c>
      <c r="G9" s="284" t="s">
        <v>2315</v>
      </c>
      <c r="H9" s="284" t="s">
        <v>2316</v>
      </c>
      <c r="I9" s="284" t="s">
        <v>2317</v>
      </c>
      <c r="J9" s="284" t="s">
        <v>425</v>
      </c>
      <c r="K9" s="284" t="s">
        <v>2318</v>
      </c>
      <c r="L9" s="285">
        <v>421904567820</v>
      </c>
      <c r="M9" s="284" t="s">
        <v>2319</v>
      </c>
      <c r="N9" s="284"/>
      <c r="O9" s="284"/>
      <c r="P9" s="284"/>
      <c r="R9" s="276"/>
    </row>
    <row r="10" spans="1:18" s="213" customFormat="1" ht="11.4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4" t="s">
        <v>1685</v>
      </c>
      <c r="C11" s="284" t="s">
        <v>423</v>
      </c>
      <c r="D11" s="284" t="s">
        <v>1686</v>
      </c>
      <c r="E11" s="284" t="s">
        <v>430</v>
      </c>
      <c r="F11" s="284" t="s">
        <v>975</v>
      </c>
      <c r="G11" s="284" t="s">
        <v>1687</v>
      </c>
      <c r="H11" s="284" t="s">
        <v>1688</v>
      </c>
      <c r="I11" s="284" t="s">
        <v>1689</v>
      </c>
      <c r="J11" s="284" t="s">
        <v>1707</v>
      </c>
      <c r="K11" s="284" t="s">
        <v>1690</v>
      </c>
      <c r="L11" s="285">
        <v>421910953832</v>
      </c>
      <c r="M11" s="284" t="s">
        <v>1691</v>
      </c>
      <c r="N11" s="284"/>
      <c r="O11" s="284"/>
      <c r="P11" s="284"/>
      <c r="R11" s="276"/>
    </row>
    <row r="12" spans="1:18" s="213" customFormat="1" x14ac:dyDescent="0.2">
      <c r="A12" s="203" t="s">
        <v>1692</v>
      </c>
      <c r="B12" s="284" t="s">
        <v>1693</v>
      </c>
      <c r="C12" s="284" t="s">
        <v>423</v>
      </c>
      <c r="D12" s="284" t="s">
        <v>474</v>
      </c>
      <c r="E12" s="284" t="s">
        <v>430</v>
      </c>
      <c r="F12" s="284" t="s">
        <v>475</v>
      </c>
      <c r="G12" s="284" t="s">
        <v>1694</v>
      </c>
      <c r="H12" s="284" t="s">
        <v>1695</v>
      </c>
      <c r="I12" s="284" t="s">
        <v>1696</v>
      </c>
      <c r="J12" s="284" t="s">
        <v>425</v>
      </c>
      <c r="K12" s="284" t="s">
        <v>1696</v>
      </c>
      <c r="L12" s="285">
        <v>421911244266</v>
      </c>
      <c r="M12" s="284" t="s">
        <v>1697</v>
      </c>
      <c r="N12" s="284"/>
      <c r="O12" s="284"/>
      <c r="P12" s="284"/>
      <c r="R12" s="276"/>
    </row>
    <row r="13" spans="1:18" s="213" customFormat="1" x14ac:dyDescent="0.2">
      <c r="A13" s="203" t="s">
        <v>2320</v>
      </c>
      <c r="B13" s="284" t="s">
        <v>2321</v>
      </c>
      <c r="C13" s="284" t="s">
        <v>423</v>
      </c>
      <c r="D13" s="284" t="s">
        <v>2322</v>
      </c>
      <c r="E13" s="284" t="s">
        <v>430</v>
      </c>
      <c r="F13" s="284" t="s">
        <v>1922</v>
      </c>
      <c r="G13" s="284" t="s">
        <v>2323</v>
      </c>
      <c r="H13" s="284" t="s">
        <v>2324</v>
      </c>
      <c r="I13" s="284" t="s">
        <v>2325</v>
      </c>
      <c r="J13" s="284" t="s">
        <v>425</v>
      </c>
      <c r="K13" s="284" t="s">
        <v>2325</v>
      </c>
      <c r="L13" s="285">
        <v>421948780850</v>
      </c>
      <c r="M13" s="284" t="s">
        <v>2326</v>
      </c>
      <c r="N13" s="284"/>
      <c r="O13" s="284"/>
      <c r="P13" s="284"/>
      <c r="R13" s="276" t="str">
        <f>A13</f>
        <v>55184707</v>
      </c>
    </row>
    <row r="14" spans="1:18" s="213" customFormat="1" x14ac:dyDescent="0.2">
      <c r="A14" s="203" t="s">
        <v>2327</v>
      </c>
      <c r="B14" s="284" t="s">
        <v>2328</v>
      </c>
      <c r="C14" s="284" t="s">
        <v>423</v>
      </c>
      <c r="D14" s="284" t="s">
        <v>2329</v>
      </c>
      <c r="E14" s="284" t="s">
        <v>1768</v>
      </c>
      <c r="F14" s="284" t="s">
        <v>1769</v>
      </c>
      <c r="G14" s="284" t="s">
        <v>2330</v>
      </c>
      <c r="H14" s="284" t="s">
        <v>2331</v>
      </c>
      <c r="I14" s="284" t="s">
        <v>2332</v>
      </c>
      <c r="J14" s="284" t="s">
        <v>425</v>
      </c>
      <c r="K14" s="284" t="s">
        <v>2332</v>
      </c>
      <c r="L14" s="285">
        <v>421918706450</v>
      </c>
      <c r="M14" s="284" t="s">
        <v>2333</v>
      </c>
      <c r="N14" s="284"/>
      <c r="O14" s="284"/>
      <c r="P14" s="284"/>
      <c r="R14" s="276" t="str">
        <f>A14</f>
        <v>35629827</v>
      </c>
    </row>
    <row r="15" spans="1:18" s="213" customFormat="1" x14ac:dyDescent="0.2">
      <c r="A15" s="203" t="s">
        <v>2334</v>
      </c>
      <c r="B15" s="284" t="s">
        <v>2335</v>
      </c>
      <c r="C15" s="284" t="s">
        <v>423</v>
      </c>
      <c r="D15" s="284" t="s">
        <v>2336</v>
      </c>
      <c r="E15" s="284" t="s">
        <v>502</v>
      </c>
      <c r="F15" s="284" t="s">
        <v>503</v>
      </c>
      <c r="G15" s="284" t="s">
        <v>2337</v>
      </c>
      <c r="H15" s="284" t="s">
        <v>2338</v>
      </c>
      <c r="I15" s="284" t="s">
        <v>2339</v>
      </c>
      <c r="J15" s="284" t="s">
        <v>425</v>
      </c>
      <c r="K15" s="284" t="s">
        <v>2339</v>
      </c>
      <c r="L15" s="285">
        <v>421905442262</v>
      </c>
      <c r="M15" s="284" t="s">
        <v>2340</v>
      </c>
      <c r="N15" s="284"/>
      <c r="O15" s="284"/>
      <c r="P15" s="284"/>
      <c r="R15" s="276" t="str">
        <f>A15</f>
        <v>37963091</v>
      </c>
    </row>
    <row r="16" spans="1:18" x14ac:dyDescent="0.2">
      <c r="A16" s="203" t="s">
        <v>2341</v>
      </c>
      <c r="B16" s="284" t="s">
        <v>2342</v>
      </c>
      <c r="C16" s="284" t="s">
        <v>423</v>
      </c>
      <c r="D16" s="284" t="s">
        <v>2343</v>
      </c>
      <c r="E16" s="284" t="s">
        <v>431</v>
      </c>
      <c r="F16" s="284" t="s">
        <v>725</v>
      </c>
      <c r="G16" s="284" t="s">
        <v>2344</v>
      </c>
      <c r="H16" s="284" t="s">
        <v>2345</v>
      </c>
      <c r="I16" s="284" t="s">
        <v>2346</v>
      </c>
      <c r="J16" s="284" t="s">
        <v>425</v>
      </c>
      <c r="K16" s="284" t="s">
        <v>2346</v>
      </c>
      <c r="L16" s="285">
        <v>421907188019</v>
      </c>
      <c r="M16" s="284" t="s">
        <v>2347</v>
      </c>
      <c r="N16" s="284"/>
      <c r="O16" s="284"/>
      <c r="P16" s="284"/>
      <c r="Q16" s="213"/>
      <c r="R16" s="276" t="str">
        <f>A16</f>
        <v>42220971</v>
      </c>
    </row>
    <row r="17" spans="1:18" x14ac:dyDescent="0.2">
      <c r="A17" s="203" t="s">
        <v>2348</v>
      </c>
      <c r="B17" s="284" t="s">
        <v>2349</v>
      </c>
      <c r="C17" s="284" t="s">
        <v>423</v>
      </c>
      <c r="D17" s="284" t="s">
        <v>2350</v>
      </c>
      <c r="E17" s="284" t="s">
        <v>2351</v>
      </c>
      <c r="F17" s="284" t="s">
        <v>2352</v>
      </c>
      <c r="G17" s="284" t="s">
        <v>2353</v>
      </c>
      <c r="H17" s="284" t="s">
        <v>2354</v>
      </c>
      <c r="I17" s="284" t="s">
        <v>2355</v>
      </c>
      <c r="J17" s="284" t="s">
        <v>425</v>
      </c>
      <c r="K17" s="284" t="s">
        <v>2355</v>
      </c>
      <c r="L17" s="285">
        <v>421905508129</v>
      </c>
      <c r="M17" s="284" t="s">
        <v>2356</v>
      </c>
      <c r="N17" s="284"/>
      <c r="O17" s="284"/>
      <c r="P17" s="284"/>
      <c r="Q17" s="213"/>
      <c r="R17" s="276" t="str">
        <f t="shared" ref="R17:R77" si="0">A17</f>
        <v>42180309</v>
      </c>
    </row>
    <row r="18" spans="1:18" x14ac:dyDescent="0.2">
      <c r="A18" s="203" t="s">
        <v>2357</v>
      </c>
      <c r="B18" s="284" t="s">
        <v>2358</v>
      </c>
      <c r="C18" s="284" t="s">
        <v>423</v>
      </c>
      <c r="D18" s="284" t="s">
        <v>2359</v>
      </c>
      <c r="E18" s="284" t="s">
        <v>945</v>
      </c>
      <c r="F18" s="284" t="s">
        <v>946</v>
      </c>
      <c r="G18" s="284" t="s">
        <v>2360</v>
      </c>
      <c r="H18" s="284" t="s">
        <v>2361</v>
      </c>
      <c r="I18" s="284" t="s">
        <v>2362</v>
      </c>
      <c r="J18" s="284" t="s">
        <v>438</v>
      </c>
      <c r="K18" s="284" t="s">
        <v>2363</v>
      </c>
      <c r="L18" s="285">
        <v>421911545054</v>
      </c>
      <c r="M18" s="284" t="s">
        <v>2364</v>
      </c>
      <c r="N18" s="284"/>
      <c r="O18" s="284"/>
      <c r="P18" s="284"/>
      <c r="Q18" s="213"/>
      <c r="R18" s="276"/>
    </row>
    <row r="19" spans="1:18" x14ac:dyDescent="0.2">
      <c r="A19" s="203" t="s">
        <v>2365</v>
      </c>
      <c r="B19" s="284" t="s">
        <v>2366</v>
      </c>
      <c r="C19" s="284" t="s">
        <v>2302</v>
      </c>
      <c r="D19" s="284" t="s">
        <v>2367</v>
      </c>
      <c r="E19" s="284" t="s">
        <v>430</v>
      </c>
      <c r="F19" s="284" t="s">
        <v>437</v>
      </c>
      <c r="G19" s="284" t="s">
        <v>2368</v>
      </c>
      <c r="H19" s="284" t="s">
        <v>2369</v>
      </c>
      <c r="I19" s="284" t="s">
        <v>2370</v>
      </c>
      <c r="J19" s="284" t="s">
        <v>2308</v>
      </c>
      <c r="K19" s="284" t="s">
        <v>2370</v>
      </c>
      <c r="L19" s="285">
        <v>421907510189</v>
      </c>
      <c r="M19" s="284" t="s">
        <v>2371</v>
      </c>
      <c r="N19" s="284"/>
      <c r="O19" s="284"/>
      <c r="P19" s="284"/>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4" t="s">
        <v>2373</v>
      </c>
      <c r="C21" s="284" t="s">
        <v>423</v>
      </c>
      <c r="D21" s="284" t="s">
        <v>2374</v>
      </c>
      <c r="E21" s="284" t="s">
        <v>2375</v>
      </c>
      <c r="F21" s="284" t="s">
        <v>2376</v>
      </c>
      <c r="G21" s="284" t="s">
        <v>2377</v>
      </c>
      <c r="H21" s="284" t="s">
        <v>2378</v>
      </c>
      <c r="I21" s="284" t="s">
        <v>2379</v>
      </c>
      <c r="J21" s="284" t="s">
        <v>425</v>
      </c>
      <c r="K21" s="284" t="s">
        <v>2379</v>
      </c>
      <c r="L21" s="285">
        <v>421903945335</v>
      </c>
      <c r="M21" s="284" t="s">
        <v>2380</v>
      </c>
      <c r="N21" s="284"/>
      <c r="O21" s="284"/>
      <c r="P21" s="284"/>
      <c r="Q21" s="213"/>
      <c r="R21" s="276"/>
    </row>
    <row r="22" spans="1:18" x14ac:dyDescent="0.2">
      <c r="A22" s="203" t="s">
        <v>2381</v>
      </c>
      <c r="B22" s="284" t="s">
        <v>2382</v>
      </c>
      <c r="C22" s="284" t="s">
        <v>423</v>
      </c>
      <c r="D22" s="284" t="s">
        <v>2383</v>
      </c>
      <c r="E22" s="284" t="s">
        <v>1874</v>
      </c>
      <c r="F22" s="284" t="s">
        <v>1875</v>
      </c>
      <c r="G22" s="284" t="s">
        <v>2384</v>
      </c>
      <c r="H22" s="284" t="s">
        <v>2385</v>
      </c>
      <c r="I22" s="284" t="s">
        <v>2386</v>
      </c>
      <c r="J22" s="284" t="s">
        <v>425</v>
      </c>
      <c r="K22" s="284" t="s">
        <v>2386</v>
      </c>
      <c r="L22" s="285">
        <v>421903604195</v>
      </c>
      <c r="M22" s="284" t="s">
        <v>2387</v>
      </c>
      <c r="N22" s="284"/>
      <c r="O22" s="284"/>
      <c r="P22" s="284"/>
      <c r="Q22" s="213"/>
      <c r="R22" s="276" t="str">
        <f t="shared" si="0"/>
        <v>42103711</v>
      </c>
    </row>
    <row r="23" spans="1:18" x14ac:dyDescent="0.2">
      <c r="A23" s="203" t="s">
        <v>2388</v>
      </c>
      <c r="B23" s="284" t="s">
        <v>2389</v>
      </c>
      <c r="C23" s="284" t="s">
        <v>423</v>
      </c>
      <c r="D23" s="284" t="s">
        <v>2390</v>
      </c>
      <c r="E23" s="284" t="s">
        <v>430</v>
      </c>
      <c r="F23" s="284" t="s">
        <v>2391</v>
      </c>
      <c r="G23" s="284" t="s">
        <v>2392</v>
      </c>
      <c r="H23" s="284" t="s">
        <v>2393</v>
      </c>
      <c r="I23" s="284" t="s">
        <v>2394</v>
      </c>
      <c r="J23" s="284" t="s">
        <v>425</v>
      </c>
      <c r="K23" s="284" t="s">
        <v>2394</v>
      </c>
      <c r="L23" s="285">
        <v>421905613897</v>
      </c>
      <c r="M23" s="284" t="s">
        <v>2395</v>
      </c>
      <c r="N23" s="284"/>
      <c r="O23" s="284"/>
      <c r="P23" s="284"/>
      <c r="Q23" s="213"/>
      <c r="R23" s="276"/>
    </row>
    <row r="24" spans="1:18" x14ac:dyDescent="0.2">
      <c r="A24" s="203" t="s">
        <v>2396</v>
      </c>
      <c r="B24" s="284" t="s">
        <v>2397</v>
      </c>
      <c r="C24" s="284" t="s">
        <v>423</v>
      </c>
      <c r="D24" s="284" t="s">
        <v>2398</v>
      </c>
      <c r="E24" s="284" t="s">
        <v>2399</v>
      </c>
      <c r="F24" s="284" t="s">
        <v>2400</v>
      </c>
      <c r="G24" s="284" t="s">
        <v>2401</v>
      </c>
      <c r="H24" s="284" t="s">
        <v>2402</v>
      </c>
      <c r="I24" s="284" t="s">
        <v>2403</v>
      </c>
      <c r="J24" s="284" t="s">
        <v>425</v>
      </c>
      <c r="K24" s="284" t="s">
        <v>2403</v>
      </c>
      <c r="L24" s="285">
        <v>421905837809</v>
      </c>
      <c r="M24" s="284" t="s">
        <v>2404</v>
      </c>
      <c r="N24" s="284"/>
      <c r="O24" s="284"/>
      <c r="P24" s="284"/>
      <c r="Q24" s="213"/>
      <c r="R24" s="276"/>
    </row>
    <row r="25" spans="1:18" x14ac:dyDescent="0.2">
      <c r="A25" s="203" t="s">
        <v>2405</v>
      </c>
      <c r="B25" s="284" t="s">
        <v>2406</v>
      </c>
      <c r="C25" s="284" t="s">
        <v>423</v>
      </c>
      <c r="D25" s="284" t="s">
        <v>2407</v>
      </c>
      <c r="E25" s="284" t="s">
        <v>2351</v>
      </c>
      <c r="F25" s="284" t="s">
        <v>826</v>
      </c>
      <c r="G25" s="284" t="s">
        <v>2408</v>
      </c>
      <c r="H25" s="284" t="s">
        <v>2409</v>
      </c>
      <c r="I25" s="284" t="s">
        <v>2410</v>
      </c>
      <c r="J25" s="284" t="s">
        <v>425</v>
      </c>
      <c r="K25" s="284" t="s">
        <v>2410</v>
      </c>
      <c r="L25" s="285">
        <v>421903434035</v>
      </c>
      <c r="M25" s="284" t="s">
        <v>2411</v>
      </c>
      <c r="N25" s="284"/>
      <c r="O25" s="284"/>
      <c r="P25" s="284"/>
      <c r="Q25" s="213"/>
      <c r="R25" s="276" t="str">
        <f t="shared" si="0"/>
        <v>42258014</v>
      </c>
    </row>
    <row r="26" spans="1:18" x14ac:dyDescent="0.2">
      <c r="A26" s="203" t="s">
        <v>2412</v>
      </c>
      <c r="B26" s="284" t="s">
        <v>2413</v>
      </c>
      <c r="C26" s="284" t="s">
        <v>423</v>
      </c>
      <c r="D26" s="284" t="s">
        <v>2414</v>
      </c>
      <c r="E26" s="284" t="s">
        <v>449</v>
      </c>
      <c r="F26" s="284" t="s">
        <v>450</v>
      </c>
      <c r="G26" s="284" t="s">
        <v>2415</v>
      </c>
      <c r="H26" s="284" t="s">
        <v>2416</v>
      </c>
      <c r="I26" s="284" t="s">
        <v>2417</v>
      </c>
      <c r="J26" s="284" t="s">
        <v>425</v>
      </c>
      <c r="K26" s="284" t="s">
        <v>2418</v>
      </c>
      <c r="L26" s="285">
        <v>421905323008</v>
      </c>
      <c r="M26" s="284" t="s">
        <v>2360</v>
      </c>
      <c r="N26" s="284"/>
      <c r="O26" s="284"/>
      <c r="P26" s="284"/>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4" t="s">
        <v>2421</v>
      </c>
      <c r="C28" s="284" t="s">
        <v>423</v>
      </c>
      <c r="D28" s="284" t="s">
        <v>2422</v>
      </c>
      <c r="E28" s="284" t="s">
        <v>2061</v>
      </c>
      <c r="F28" s="284" t="s">
        <v>2062</v>
      </c>
      <c r="G28" s="284" t="s">
        <v>2423</v>
      </c>
      <c r="H28" s="284" t="s">
        <v>2424</v>
      </c>
      <c r="I28" s="284" t="s">
        <v>2425</v>
      </c>
      <c r="J28" s="284" t="s">
        <v>425</v>
      </c>
      <c r="K28" s="284" t="s">
        <v>2425</v>
      </c>
      <c r="L28" s="285">
        <v>421903757165</v>
      </c>
      <c r="M28" s="284" t="s">
        <v>2426</v>
      </c>
      <c r="N28" s="284"/>
      <c r="O28" s="284"/>
      <c r="P28" s="284"/>
      <c r="Q28" s="213"/>
      <c r="R28" s="276"/>
    </row>
    <row r="29" spans="1:18" x14ac:dyDescent="0.2">
      <c r="A29" s="203" t="s">
        <v>2427</v>
      </c>
      <c r="B29" s="284" t="s">
        <v>2428</v>
      </c>
      <c r="C29" s="284" t="s">
        <v>2302</v>
      </c>
      <c r="D29" s="284" t="s">
        <v>2429</v>
      </c>
      <c r="E29" s="284" t="s">
        <v>2430</v>
      </c>
      <c r="F29" s="284" t="s">
        <v>2431</v>
      </c>
      <c r="G29" s="284" t="s">
        <v>2360</v>
      </c>
      <c r="H29" s="284" t="s">
        <v>2432</v>
      </c>
      <c r="I29" s="284" t="s">
        <v>2433</v>
      </c>
      <c r="J29" s="284" t="s">
        <v>2308</v>
      </c>
      <c r="K29" s="284" t="s">
        <v>2360</v>
      </c>
      <c r="L29" s="285" t="s">
        <v>2360</v>
      </c>
      <c r="M29" s="284" t="s">
        <v>2360</v>
      </c>
      <c r="N29" s="284"/>
      <c r="O29" s="284"/>
      <c r="P29" s="284"/>
      <c r="Q29" s="213"/>
      <c r="R29" s="276" t="str">
        <f t="shared" si="0"/>
        <v>52798721</v>
      </c>
    </row>
    <row r="30" spans="1:18" ht="12.75" x14ac:dyDescent="0.2">
      <c r="A30" s="198" t="s">
        <v>1708</v>
      </c>
      <c r="B30" s="199" t="s">
        <v>1709</v>
      </c>
      <c r="C30" s="200" t="s">
        <v>423</v>
      </c>
      <c r="D30" s="199" t="s">
        <v>1710</v>
      </c>
      <c r="E30" s="199" t="s">
        <v>1711</v>
      </c>
      <c r="F30" s="199" t="s">
        <v>1712</v>
      </c>
      <c r="G30" s="265" t="s">
        <v>1713</v>
      </c>
      <c r="H30" s="311"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1"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4" t="s">
        <v>2437</v>
      </c>
      <c r="C34" s="284" t="s">
        <v>423</v>
      </c>
      <c r="D34" s="284" t="s">
        <v>2438</v>
      </c>
      <c r="E34" s="284" t="s">
        <v>2439</v>
      </c>
      <c r="F34" s="284" t="s">
        <v>2440</v>
      </c>
      <c r="G34" s="284" t="s">
        <v>2441</v>
      </c>
      <c r="H34" s="284" t="s">
        <v>2442</v>
      </c>
      <c r="I34" s="284" t="s">
        <v>2443</v>
      </c>
      <c r="J34" s="284" t="s">
        <v>509</v>
      </c>
      <c r="K34" s="284" t="s">
        <v>2443</v>
      </c>
      <c r="L34" s="285">
        <v>421904481001</v>
      </c>
      <c r="M34" s="284" t="s">
        <v>2444</v>
      </c>
      <c r="N34" s="284"/>
      <c r="O34" s="284"/>
      <c r="P34" s="284"/>
      <c r="Q34" s="213"/>
      <c r="R34" s="276" t="str">
        <f t="shared" si="0"/>
        <v>42024536</v>
      </c>
    </row>
    <row r="35" spans="1:18" x14ac:dyDescent="0.2">
      <c r="A35" s="203" t="s">
        <v>1740</v>
      </c>
      <c r="B35" s="284" t="s">
        <v>1741</v>
      </c>
      <c r="C35" s="284" t="s">
        <v>423</v>
      </c>
      <c r="D35" s="284" t="s">
        <v>1742</v>
      </c>
      <c r="E35" s="284" t="s">
        <v>434</v>
      </c>
      <c r="F35" s="284" t="s">
        <v>435</v>
      </c>
      <c r="G35" s="284" t="s">
        <v>1743</v>
      </c>
      <c r="H35" s="284" t="s">
        <v>1744</v>
      </c>
      <c r="I35" s="284" t="s">
        <v>1745</v>
      </c>
      <c r="J35" s="284" t="s">
        <v>1746</v>
      </c>
      <c r="K35" s="284" t="s">
        <v>1745</v>
      </c>
      <c r="L35" s="285">
        <v>421903655253</v>
      </c>
      <c r="M35" s="284" t="s">
        <v>1747</v>
      </c>
      <c r="N35" s="284"/>
      <c r="O35" s="284"/>
      <c r="P35" s="284"/>
      <c r="Q35" s="213"/>
      <c r="R35" s="276" t="str">
        <f t="shared" si="0"/>
        <v>51285193</v>
      </c>
    </row>
    <row r="36" spans="1:18" x14ac:dyDescent="0.2">
      <c r="A36" s="203" t="s">
        <v>2445</v>
      </c>
      <c r="B36" s="284" t="s">
        <v>2446</v>
      </c>
      <c r="C36" s="284" t="s">
        <v>423</v>
      </c>
      <c r="D36" s="284" t="s">
        <v>2447</v>
      </c>
      <c r="E36" s="284" t="s">
        <v>434</v>
      </c>
      <c r="F36" s="284" t="s">
        <v>435</v>
      </c>
      <c r="G36" s="284" t="s">
        <v>2448</v>
      </c>
      <c r="H36" s="284" t="s">
        <v>2449</v>
      </c>
      <c r="I36" s="284" t="s">
        <v>2450</v>
      </c>
      <c r="J36" s="284" t="s">
        <v>425</v>
      </c>
      <c r="K36" s="284" t="s">
        <v>2450</v>
      </c>
      <c r="L36" s="285">
        <v>421908828982</v>
      </c>
      <c r="M36" s="284" t="s">
        <v>2451</v>
      </c>
      <c r="N36" s="284"/>
      <c r="O36" s="284"/>
      <c r="P36" s="284"/>
      <c r="Q36" s="213"/>
      <c r="R36" s="276" t="str">
        <f t="shared" si="0"/>
        <v>42103479</v>
      </c>
    </row>
    <row r="37" spans="1:18" x14ac:dyDescent="0.2">
      <c r="A37" s="203" t="s">
        <v>2452</v>
      </c>
      <c r="B37" s="284" t="s">
        <v>2453</v>
      </c>
      <c r="C37" s="284" t="s">
        <v>2302</v>
      </c>
      <c r="D37" s="284" t="s">
        <v>2454</v>
      </c>
      <c r="E37" s="284" t="s">
        <v>2455</v>
      </c>
      <c r="F37" s="284" t="s">
        <v>2456</v>
      </c>
      <c r="G37" s="284" t="s">
        <v>2457</v>
      </c>
      <c r="H37" s="284" t="s">
        <v>2458</v>
      </c>
      <c r="I37" s="284" t="s">
        <v>2459</v>
      </c>
      <c r="J37" s="284" t="s">
        <v>2460</v>
      </c>
      <c r="K37" s="284" t="s">
        <v>2459</v>
      </c>
      <c r="L37" s="285">
        <v>421903141567</v>
      </c>
      <c r="M37" s="284" t="s">
        <v>2461</v>
      </c>
      <c r="N37" s="284"/>
      <c r="O37" s="284"/>
      <c r="P37" s="284"/>
      <c r="Q37" s="213"/>
      <c r="R37" s="276" t="str">
        <f t="shared" si="0"/>
        <v>47210125</v>
      </c>
    </row>
    <row r="38" spans="1:18" ht="12.75" x14ac:dyDescent="0.2">
      <c r="A38" s="203" t="s">
        <v>1748</v>
      </c>
      <c r="B38" s="284" t="s">
        <v>1749</v>
      </c>
      <c r="C38" s="284" t="s">
        <v>423</v>
      </c>
      <c r="D38" s="284" t="s">
        <v>1750</v>
      </c>
      <c r="E38" s="284" t="s">
        <v>1751</v>
      </c>
      <c r="F38" s="284" t="s">
        <v>1752</v>
      </c>
      <c r="G38" s="312" t="s">
        <v>1753</v>
      </c>
      <c r="H38" s="284" t="s">
        <v>1754</v>
      </c>
      <c r="I38" s="284" t="s">
        <v>1755</v>
      </c>
      <c r="J38" s="284" t="s">
        <v>438</v>
      </c>
      <c r="K38" s="284" t="s">
        <v>1755</v>
      </c>
      <c r="L38" s="285">
        <v>421905262047</v>
      </c>
      <c r="M38" s="284" t="s">
        <v>1756</v>
      </c>
      <c r="N38" s="284"/>
      <c r="O38" s="284"/>
      <c r="P38" s="284"/>
      <c r="Q38" s="213"/>
      <c r="R38" s="276" t="str">
        <f t="shared" si="0"/>
        <v>42234425</v>
      </c>
    </row>
    <row r="39" spans="1:18" x14ac:dyDescent="0.2">
      <c r="A39" s="203" t="s">
        <v>2462</v>
      </c>
      <c r="B39" s="284" t="s">
        <v>2463</v>
      </c>
      <c r="C39" s="284" t="s">
        <v>423</v>
      </c>
      <c r="D39" s="284" t="s">
        <v>2464</v>
      </c>
      <c r="E39" s="284" t="s">
        <v>945</v>
      </c>
      <c r="F39" s="284" t="s">
        <v>946</v>
      </c>
      <c r="G39" s="284" t="s">
        <v>2465</v>
      </c>
      <c r="H39" s="284" t="s">
        <v>2466</v>
      </c>
      <c r="I39" s="284" t="s">
        <v>2467</v>
      </c>
      <c r="J39" s="284" t="s">
        <v>425</v>
      </c>
      <c r="K39" s="284" t="s">
        <v>2467</v>
      </c>
      <c r="L39" s="285">
        <v>421907672006</v>
      </c>
      <c r="M39" s="284" t="s">
        <v>2468</v>
      </c>
      <c r="N39" s="284"/>
      <c r="O39" s="284"/>
      <c r="P39" s="284"/>
      <c r="Q39" s="213"/>
      <c r="R39" s="276" t="str">
        <f t="shared" si="0"/>
        <v>14222230</v>
      </c>
    </row>
    <row r="40" spans="1:18" x14ac:dyDescent="0.2">
      <c r="A40" s="203" t="s">
        <v>1757</v>
      </c>
      <c r="B40" s="284" t="s">
        <v>1758</v>
      </c>
      <c r="C40" s="284" t="s">
        <v>423</v>
      </c>
      <c r="D40" s="284" t="s">
        <v>1759</v>
      </c>
      <c r="E40" s="284" t="s">
        <v>1760</v>
      </c>
      <c r="F40" s="284" t="s">
        <v>1761</v>
      </c>
      <c r="G40" s="284" t="s">
        <v>1762</v>
      </c>
      <c r="H40" s="284" t="s">
        <v>1763</v>
      </c>
      <c r="I40" s="284" t="s">
        <v>1764</v>
      </c>
      <c r="J40" s="284" t="s">
        <v>425</v>
      </c>
      <c r="K40" s="284" t="s">
        <v>1764</v>
      </c>
      <c r="L40" s="285">
        <v>421915178155</v>
      </c>
      <c r="M40" s="284" t="s">
        <v>1765</v>
      </c>
      <c r="N40" s="284"/>
      <c r="O40" s="284"/>
      <c r="P40" s="284"/>
      <c r="Q40" s="213"/>
      <c r="R40" s="276" t="str">
        <f t="shared" si="0"/>
        <v>00609153</v>
      </c>
    </row>
    <row r="41" spans="1:18" x14ac:dyDescent="0.2">
      <c r="A41" s="203" t="s">
        <v>2469</v>
      </c>
      <c r="B41" s="284" t="s">
        <v>2470</v>
      </c>
      <c r="C41" s="284" t="s">
        <v>423</v>
      </c>
      <c r="D41" s="284" t="s">
        <v>2471</v>
      </c>
      <c r="E41" s="284" t="s">
        <v>2472</v>
      </c>
      <c r="F41" s="284" t="s">
        <v>2473</v>
      </c>
      <c r="G41" s="284" t="s">
        <v>2474</v>
      </c>
      <c r="H41" s="284" t="s">
        <v>2475</v>
      </c>
      <c r="I41" s="284" t="s">
        <v>2476</v>
      </c>
      <c r="J41" s="284" t="s">
        <v>425</v>
      </c>
      <c r="K41" s="284" t="s">
        <v>2477</v>
      </c>
      <c r="L41" s="285">
        <v>421903623498</v>
      </c>
      <c r="M41" s="284" t="s">
        <v>2478</v>
      </c>
      <c r="N41" s="284"/>
      <c r="O41" s="284"/>
      <c r="P41" s="284"/>
      <c r="Q41" s="213"/>
      <c r="R41" s="276" t="str">
        <f t="shared" si="0"/>
        <v>35533099</v>
      </c>
    </row>
    <row r="42" spans="1:18" x14ac:dyDescent="0.2">
      <c r="A42" s="203" t="s">
        <v>2479</v>
      </c>
      <c r="B42" s="284" t="s">
        <v>2480</v>
      </c>
      <c r="C42" s="284" t="s">
        <v>423</v>
      </c>
      <c r="D42" s="284" t="s">
        <v>2481</v>
      </c>
      <c r="E42" s="284" t="s">
        <v>808</v>
      </c>
      <c r="F42" s="284" t="s">
        <v>809</v>
      </c>
      <c r="G42" s="284" t="s">
        <v>2482</v>
      </c>
      <c r="H42" s="284" t="s">
        <v>2483</v>
      </c>
      <c r="I42" s="284" t="s">
        <v>2484</v>
      </c>
      <c r="J42" s="284" t="s">
        <v>425</v>
      </c>
      <c r="K42" s="284" t="s">
        <v>2484</v>
      </c>
      <c r="L42" s="285">
        <v>421907450644</v>
      </c>
      <c r="M42" s="284" t="s">
        <v>2485</v>
      </c>
      <c r="N42" s="284"/>
      <c r="O42" s="284"/>
      <c r="P42" s="284"/>
      <c r="Q42" s="213"/>
      <c r="R42" s="276" t="str">
        <f t="shared" si="0"/>
        <v>42074355</v>
      </c>
    </row>
    <row r="43" spans="1:18" x14ac:dyDescent="0.2">
      <c r="A43" s="203" t="s">
        <v>2486</v>
      </c>
      <c r="B43" s="284" t="s">
        <v>2487</v>
      </c>
      <c r="C43" s="284" t="s">
        <v>423</v>
      </c>
      <c r="D43" s="284" t="s">
        <v>2488</v>
      </c>
      <c r="E43" s="284" t="s">
        <v>434</v>
      </c>
      <c r="F43" s="284" t="s">
        <v>433</v>
      </c>
      <c r="G43" s="284" t="s">
        <v>2489</v>
      </c>
      <c r="H43" s="284" t="s">
        <v>2490</v>
      </c>
      <c r="I43" s="284" t="s">
        <v>2491</v>
      </c>
      <c r="J43" s="284" t="s">
        <v>425</v>
      </c>
      <c r="K43" s="284" t="s">
        <v>2491</v>
      </c>
      <c r="L43" s="285">
        <v>421905321899</v>
      </c>
      <c r="M43" s="284" t="s">
        <v>2492</v>
      </c>
      <c r="N43" s="284"/>
      <c r="O43" s="284"/>
      <c r="P43" s="284"/>
      <c r="Q43" s="213"/>
      <c r="R43" s="276" t="str">
        <f t="shared" si="0"/>
        <v>35545127</v>
      </c>
    </row>
    <row r="44" spans="1:18" x14ac:dyDescent="0.2">
      <c r="A44" s="203" t="s">
        <v>2493</v>
      </c>
      <c r="B44" s="284" t="s">
        <v>2494</v>
      </c>
      <c r="C44" s="284" t="s">
        <v>423</v>
      </c>
      <c r="D44" s="284" t="s">
        <v>2495</v>
      </c>
      <c r="E44" s="284" t="s">
        <v>436</v>
      </c>
      <c r="F44" s="284" t="s">
        <v>494</v>
      </c>
      <c r="G44" s="284" t="s">
        <v>2496</v>
      </c>
      <c r="H44" s="284" t="s">
        <v>2497</v>
      </c>
      <c r="I44" s="284" t="s">
        <v>2498</v>
      </c>
      <c r="J44" s="284" t="s">
        <v>425</v>
      </c>
      <c r="K44" s="284" t="s">
        <v>2498</v>
      </c>
      <c r="L44" s="285">
        <v>421907778064</v>
      </c>
      <c r="M44" s="284" t="s">
        <v>2499</v>
      </c>
      <c r="N44" s="284"/>
      <c r="O44" s="284"/>
      <c r="P44" s="284"/>
      <c r="Q44" s="213"/>
      <c r="R44" s="276" t="str">
        <f t="shared" si="0"/>
        <v>36130605</v>
      </c>
    </row>
    <row r="45" spans="1:18" x14ac:dyDescent="0.2">
      <c r="A45" s="203" t="s">
        <v>2500</v>
      </c>
      <c r="B45" s="284" t="s">
        <v>2501</v>
      </c>
      <c r="C45" s="284" t="s">
        <v>423</v>
      </c>
      <c r="D45" s="284" t="s">
        <v>2502</v>
      </c>
      <c r="E45" s="284" t="s">
        <v>1711</v>
      </c>
      <c r="F45" s="284" t="s">
        <v>725</v>
      </c>
      <c r="G45" s="284" t="s">
        <v>2503</v>
      </c>
      <c r="H45" s="284" t="s">
        <v>2504</v>
      </c>
      <c r="I45" s="284" t="s">
        <v>2505</v>
      </c>
      <c r="J45" s="284" t="s">
        <v>425</v>
      </c>
      <c r="K45" s="284" t="s">
        <v>2505</v>
      </c>
      <c r="L45" s="285">
        <v>421948900425</v>
      </c>
      <c r="M45" s="284" t="s">
        <v>2506</v>
      </c>
      <c r="N45" s="284"/>
      <c r="O45" s="284"/>
      <c r="P45" s="284"/>
      <c r="Q45" s="213"/>
      <c r="R45" s="276" t="str">
        <f t="shared" si="0"/>
        <v>30230152</v>
      </c>
    </row>
    <row r="46" spans="1:18" x14ac:dyDescent="0.2">
      <c r="A46" s="203" t="s">
        <v>2507</v>
      </c>
      <c r="B46" s="284" t="s">
        <v>2508</v>
      </c>
      <c r="C46" s="284" t="s">
        <v>423</v>
      </c>
      <c r="D46" s="284" t="s">
        <v>2509</v>
      </c>
      <c r="E46" s="284" t="s">
        <v>1760</v>
      </c>
      <c r="F46" s="284" t="s">
        <v>1761</v>
      </c>
      <c r="G46" s="284" t="s">
        <v>2510</v>
      </c>
      <c r="H46" s="284" t="s">
        <v>2511</v>
      </c>
      <c r="I46" s="284" t="s">
        <v>2512</v>
      </c>
      <c r="J46" s="284" t="s">
        <v>427</v>
      </c>
      <c r="K46" s="284" t="s">
        <v>2512</v>
      </c>
      <c r="L46" s="285">
        <v>421948022784</v>
      </c>
      <c r="M46" s="284" t="s">
        <v>2513</v>
      </c>
      <c r="N46" s="284"/>
      <c r="O46" s="284"/>
      <c r="P46" s="284"/>
      <c r="Q46" s="213"/>
      <c r="R46" s="276"/>
    </row>
    <row r="47" spans="1:18" x14ac:dyDescent="0.2">
      <c r="A47" s="203" t="s">
        <v>1766</v>
      </c>
      <c r="B47" s="284" t="s">
        <v>1767</v>
      </c>
      <c r="C47" s="284" t="s">
        <v>423</v>
      </c>
      <c r="D47" s="284" t="s">
        <v>2514</v>
      </c>
      <c r="E47" s="284" t="s">
        <v>1768</v>
      </c>
      <c r="F47" s="284" t="s">
        <v>1769</v>
      </c>
      <c r="G47" s="284" t="s">
        <v>2515</v>
      </c>
      <c r="H47" s="284" t="s">
        <v>2982</v>
      </c>
      <c r="I47" s="284" t="s">
        <v>1770</v>
      </c>
      <c r="J47" s="284" t="s">
        <v>425</v>
      </c>
      <c r="K47" s="284" t="s">
        <v>2983</v>
      </c>
      <c r="L47" s="285">
        <v>421905811054</v>
      </c>
      <c r="M47" s="284" t="s">
        <v>2516</v>
      </c>
      <c r="N47" s="284"/>
      <c r="O47" s="284"/>
      <c r="P47" s="284"/>
      <c r="Q47" s="213"/>
      <c r="R47" s="276" t="str">
        <f t="shared" si="0"/>
        <v>45011893</v>
      </c>
    </row>
    <row r="48" spans="1:18" x14ac:dyDescent="0.2">
      <c r="A48" s="203" t="s">
        <v>2517</v>
      </c>
      <c r="B48" s="284" t="s">
        <v>2518</v>
      </c>
      <c r="C48" s="284" t="s">
        <v>423</v>
      </c>
      <c r="D48" s="284" t="s">
        <v>2519</v>
      </c>
      <c r="E48" s="284" t="s">
        <v>430</v>
      </c>
      <c r="F48" s="284" t="s">
        <v>2520</v>
      </c>
      <c r="G48" s="284" t="s">
        <v>2521</v>
      </c>
      <c r="H48" s="284" t="s">
        <v>2522</v>
      </c>
      <c r="I48" s="284" t="s">
        <v>2523</v>
      </c>
      <c r="J48" s="284" t="s">
        <v>2524</v>
      </c>
      <c r="K48" s="284" t="s">
        <v>2523</v>
      </c>
      <c r="L48" s="285">
        <v>421905790638</v>
      </c>
      <c r="M48" s="284" t="s">
        <v>2525</v>
      </c>
      <c r="N48" s="284"/>
      <c r="O48" s="284"/>
      <c r="P48" s="284"/>
      <c r="Q48" s="213"/>
      <c r="R48" s="276" t="str">
        <f t="shared" si="0"/>
        <v>36071498</v>
      </c>
    </row>
    <row r="49" spans="1:18" x14ac:dyDescent="0.2">
      <c r="A49" s="203" t="s">
        <v>1771</v>
      </c>
      <c r="B49" s="284" t="s">
        <v>1772</v>
      </c>
      <c r="C49" s="284" t="s">
        <v>423</v>
      </c>
      <c r="D49" s="284" t="s">
        <v>1742</v>
      </c>
      <c r="E49" s="284" t="s">
        <v>434</v>
      </c>
      <c r="F49" s="284" t="s">
        <v>435</v>
      </c>
      <c r="G49" s="284" t="s">
        <v>1773</v>
      </c>
      <c r="H49" s="284" t="s">
        <v>1774</v>
      </c>
      <c r="I49" s="284" t="s">
        <v>1775</v>
      </c>
      <c r="J49" s="284" t="s">
        <v>425</v>
      </c>
      <c r="K49" s="284" t="s">
        <v>1775</v>
      </c>
      <c r="L49" s="285">
        <v>421915872938</v>
      </c>
      <c r="M49" s="284" t="s">
        <v>1776</v>
      </c>
      <c r="N49" s="284"/>
      <c r="O49" s="284"/>
      <c r="P49" s="284"/>
      <c r="Q49" s="213"/>
      <c r="R49" s="276" t="str">
        <f t="shared" si="0"/>
        <v>51565153</v>
      </c>
    </row>
    <row r="50" spans="1:18" ht="12.75" x14ac:dyDescent="0.2">
      <c r="A50" s="203" t="s">
        <v>1777</v>
      </c>
      <c r="B50" s="284" t="s">
        <v>1778</v>
      </c>
      <c r="C50" s="284" t="s">
        <v>423</v>
      </c>
      <c r="D50" s="284" t="s">
        <v>1779</v>
      </c>
      <c r="E50" s="284" t="s">
        <v>431</v>
      </c>
      <c r="F50" s="284" t="s">
        <v>1780</v>
      </c>
      <c r="G50" s="312" t="s">
        <v>1781</v>
      </c>
      <c r="H50" s="284" t="s">
        <v>1782</v>
      </c>
      <c r="I50" s="284" t="s">
        <v>1783</v>
      </c>
      <c r="J50" s="284" t="s">
        <v>425</v>
      </c>
      <c r="K50" s="284" t="s">
        <v>1783</v>
      </c>
      <c r="L50" s="285">
        <v>421904457419</v>
      </c>
      <c r="M50" s="284" t="s">
        <v>1784</v>
      </c>
      <c r="N50" s="284"/>
      <c r="O50" s="284"/>
      <c r="P50" s="284"/>
      <c r="Q50" s="213"/>
      <c r="R50" s="276" t="str">
        <f t="shared" si="0"/>
        <v>31940803</v>
      </c>
    </row>
    <row r="51" spans="1:18" ht="12.75" x14ac:dyDescent="0.2">
      <c r="A51" s="203" t="s">
        <v>1785</v>
      </c>
      <c r="B51" s="284" t="s">
        <v>1786</v>
      </c>
      <c r="C51" s="284" t="s">
        <v>423</v>
      </c>
      <c r="D51" s="284" t="s">
        <v>1787</v>
      </c>
      <c r="E51" s="284" t="s">
        <v>1768</v>
      </c>
      <c r="F51" s="284" t="s">
        <v>1788</v>
      </c>
      <c r="G51" s="312" t="s">
        <v>1789</v>
      </c>
      <c r="H51" s="284" t="s">
        <v>1790</v>
      </c>
      <c r="I51" s="284" t="s">
        <v>1791</v>
      </c>
      <c r="J51" s="284" t="s">
        <v>425</v>
      </c>
      <c r="K51" s="284" t="s">
        <v>1791</v>
      </c>
      <c r="L51" s="285">
        <v>421908119697</v>
      </c>
      <c r="M51" s="284" t="s">
        <v>1792</v>
      </c>
      <c r="N51" s="284"/>
      <c r="O51" s="284"/>
      <c r="P51" s="284"/>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4" t="s">
        <v>2527</v>
      </c>
      <c r="C53" s="284" t="s">
        <v>423</v>
      </c>
      <c r="D53" s="284" t="s">
        <v>2528</v>
      </c>
      <c r="E53" s="284" t="s">
        <v>434</v>
      </c>
      <c r="F53" s="284" t="s">
        <v>435</v>
      </c>
      <c r="G53" s="284" t="s">
        <v>2529</v>
      </c>
      <c r="H53" s="284" t="s">
        <v>2530</v>
      </c>
      <c r="I53" s="284" t="s">
        <v>2531</v>
      </c>
      <c r="J53" s="284" t="s">
        <v>425</v>
      </c>
      <c r="K53" s="284" t="s">
        <v>2531</v>
      </c>
      <c r="L53" s="285">
        <v>421908744859</v>
      </c>
      <c r="M53" s="284" t="s">
        <v>2532</v>
      </c>
      <c r="N53" s="284"/>
      <c r="O53" s="284"/>
      <c r="P53" s="284"/>
      <c r="Q53" s="213"/>
      <c r="R53" s="276" t="str">
        <f t="shared" si="0"/>
        <v>42329809</v>
      </c>
    </row>
    <row r="54" spans="1:18" x14ac:dyDescent="0.2">
      <c r="A54" s="203" t="s">
        <v>2533</v>
      </c>
      <c r="B54" s="284" t="s">
        <v>2534</v>
      </c>
      <c r="C54" s="284" t="s">
        <v>423</v>
      </c>
      <c r="D54" s="284" t="s">
        <v>2535</v>
      </c>
      <c r="E54" s="284" t="s">
        <v>430</v>
      </c>
      <c r="F54" s="284" t="s">
        <v>2536</v>
      </c>
      <c r="G54" s="284" t="s">
        <v>2537</v>
      </c>
      <c r="H54" s="284" t="s">
        <v>2538</v>
      </c>
      <c r="I54" s="284" t="s">
        <v>2539</v>
      </c>
      <c r="J54" s="284" t="s">
        <v>425</v>
      </c>
      <c r="K54" s="284" t="s">
        <v>2539</v>
      </c>
      <c r="L54" s="285">
        <v>421902299675</v>
      </c>
      <c r="M54" s="284" t="s">
        <v>2540</v>
      </c>
      <c r="N54" s="284"/>
      <c r="O54" s="284"/>
      <c r="P54" s="284"/>
      <c r="Q54" s="213"/>
      <c r="R54" s="276" t="str">
        <f t="shared" si="0"/>
        <v>30857791</v>
      </c>
    </row>
    <row r="55" spans="1:18" x14ac:dyDescent="0.2">
      <c r="A55" s="203" t="s">
        <v>2541</v>
      </c>
      <c r="B55" s="284" t="s">
        <v>2542</v>
      </c>
      <c r="C55" s="284" t="s">
        <v>423</v>
      </c>
      <c r="D55" s="284" t="s">
        <v>1728</v>
      </c>
      <c r="E55" s="284" t="s">
        <v>2543</v>
      </c>
      <c r="F55" s="284" t="s">
        <v>817</v>
      </c>
      <c r="G55" s="284" t="s">
        <v>2544</v>
      </c>
      <c r="H55" s="284" t="s">
        <v>2545</v>
      </c>
      <c r="I55" s="284" t="s">
        <v>2546</v>
      </c>
      <c r="J55" s="284" t="s">
        <v>2524</v>
      </c>
      <c r="K55" s="284" t="s">
        <v>2547</v>
      </c>
      <c r="L55" s="285">
        <v>421911970887</v>
      </c>
      <c r="M55" s="284" t="s">
        <v>2548</v>
      </c>
      <c r="N55" s="284"/>
      <c r="O55" s="284"/>
      <c r="P55" s="284"/>
      <c r="Q55" s="213"/>
      <c r="R55" s="276" t="str">
        <f t="shared" si="0"/>
        <v>35987901</v>
      </c>
    </row>
    <row r="56" spans="1:18" x14ac:dyDescent="0.2">
      <c r="A56" s="203" t="s">
        <v>2549</v>
      </c>
      <c r="B56" s="284" t="s">
        <v>2550</v>
      </c>
      <c r="C56" s="284" t="s">
        <v>423</v>
      </c>
      <c r="D56" s="284" t="s">
        <v>2551</v>
      </c>
      <c r="E56" s="284" t="s">
        <v>2061</v>
      </c>
      <c r="F56" s="284" t="s">
        <v>2062</v>
      </c>
      <c r="G56" s="284" t="s">
        <v>2552</v>
      </c>
      <c r="H56" s="284" t="s">
        <v>2553</v>
      </c>
      <c r="I56" s="284" t="s">
        <v>2554</v>
      </c>
      <c r="J56" s="284" t="s">
        <v>425</v>
      </c>
      <c r="K56" s="284"/>
      <c r="L56" s="285">
        <v>421902677720</v>
      </c>
      <c r="M56" s="284" t="s">
        <v>2555</v>
      </c>
      <c r="N56" s="284"/>
      <c r="O56" s="284"/>
      <c r="P56" s="284"/>
      <c r="Q56" s="213"/>
      <c r="R56" s="276" t="str">
        <f t="shared" si="0"/>
        <v>53942663</v>
      </c>
    </row>
    <row r="57" spans="1:18" x14ac:dyDescent="0.2">
      <c r="A57" s="203" t="s">
        <v>2556</v>
      </c>
      <c r="B57" s="284" t="s">
        <v>2557</v>
      </c>
      <c r="C57" s="284" t="s">
        <v>423</v>
      </c>
      <c r="D57" s="284" t="s">
        <v>2558</v>
      </c>
      <c r="E57" s="284" t="s">
        <v>2559</v>
      </c>
      <c r="F57" s="284" t="s">
        <v>2560</v>
      </c>
      <c r="G57" s="284" t="s">
        <v>2561</v>
      </c>
      <c r="H57" s="284" t="s">
        <v>2562</v>
      </c>
      <c r="I57" s="284" t="s">
        <v>2563</v>
      </c>
      <c r="J57" s="284" t="s">
        <v>509</v>
      </c>
      <c r="K57" s="284" t="s">
        <v>2563</v>
      </c>
      <c r="L57" s="285">
        <v>421905892677</v>
      </c>
      <c r="M57" s="284" t="s">
        <v>2564</v>
      </c>
      <c r="N57" s="284"/>
      <c r="O57" s="284"/>
      <c r="P57" s="284"/>
      <c r="Q57" s="213"/>
      <c r="R57" s="276" t="str">
        <f t="shared" si="0"/>
        <v>37951343</v>
      </c>
    </row>
    <row r="58" spans="1:18" x14ac:dyDescent="0.2">
      <c r="A58" s="203" t="s">
        <v>2565</v>
      </c>
      <c r="B58" s="284" t="s">
        <v>2566</v>
      </c>
      <c r="C58" s="284" t="s">
        <v>423</v>
      </c>
      <c r="D58" s="284" t="s">
        <v>2567</v>
      </c>
      <c r="E58" s="284" t="s">
        <v>430</v>
      </c>
      <c r="F58" s="284" t="s">
        <v>2568</v>
      </c>
      <c r="G58" s="284" t="s">
        <v>2569</v>
      </c>
      <c r="H58" s="284" t="s">
        <v>2570</v>
      </c>
      <c r="I58" s="284" t="s">
        <v>2571</v>
      </c>
      <c r="J58" s="284" t="s">
        <v>2524</v>
      </c>
      <c r="K58" s="284" t="s">
        <v>2572</v>
      </c>
      <c r="L58" s="285">
        <v>421905504131</v>
      </c>
      <c r="M58" s="284" t="s">
        <v>2573</v>
      </c>
      <c r="N58" s="284"/>
      <c r="O58" s="284"/>
      <c r="P58" s="284"/>
      <c r="Q58" s="213"/>
      <c r="R58" s="276" t="str">
        <f t="shared" si="0"/>
        <v>30847991</v>
      </c>
    </row>
    <row r="59" spans="1:18" x14ac:dyDescent="0.2">
      <c r="A59" s="203" t="s">
        <v>2574</v>
      </c>
      <c r="B59" s="284" t="s">
        <v>2575</v>
      </c>
      <c r="C59" s="284" t="s">
        <v>423</v>
      </c>
      <c r="D59" s="284" t="s">
        <v>2576</v>
      </c>
      <c r="E59" s="284" t="s">
        <v>2577</v>
      </c>
      <c r="F59" s="284" t="s">
        <v>2578</v>
      </c>
      <c r="G59" s="284" t="s">
        <v>2579</v>
      </c>
      <c r="H59" s="284" t="s">
        <v>2580</v>
      </c>
      <c r="I59" s="284" t="s">
        <v>2581</v>
      </c>
      <c r="J59" s="284" t="s">
        <v>425</v>
      </c>
      <c r="K59" s="284" t="s">
        <v>2581</v>
      </c>
      <c r="L59" s="285">
        <v>421948800954</v>
      </c>
      <c r="M59" s="284" t="s">
        <v>2582</v>
      </c>
      <c r="N59" s="284"/>
      <c r="O59" s="284"/>
      <c r="P59" s="284"/>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4" t="s">
        <v>1803</v>
      </c>
      <c r="C61" s="284" t="s">
        <v>423</v>
      </c>
      <c r="D61" s="284" t="s">
        <v>1804</v>
      </c>
      <c r="E61" s="284" t="s">
        <v>1805</v>
      </c>
      <c r="F61" s="284" t="s">
        <v>1806</v>
      </c>
      <c r="G61" s="284" t="s">
        <v>1807</v>
      </c>
      <c r="H61" s="284" t="s">
        <v>1808</v>
      </c>
      <c r="I61" s="284" t="s">
        <v>1809</v>
      </c>
      <c r="J61" s="284" t="s">
        <v>425</v>
      </c>
      <c r="K61" s="284" t="s">
        <v>1809</v>
      </c>
      <c r="L61" s="285">
        <v>421903175665</v>
      </c>
      <c r="M61" s="284" t="s">
        <v>1810</v>
      </c>
      <c r="N61" s="284"/>
      <c r="O61" s="284"/>
      <c r="P61" s="284"/>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4" t="s">
        <v>2584</v>
      </c>
      <c r="C63" s="284" t="s">
        <v>423</v>
      </c>
      <c r="D63" s="284" t="s">
        <v>2585</v>
      </c>
      <c r="E63" s="284" t="s">
        <v>2586</v>
      </c>
      <c r="F63" s="284" t="s">
        <v>317</v>
      </c>
      <c r="G63" s="284"/>
      <c r="H63" s="284" t="s">
        <v>2587</v>
      </c>
      <c r="I63" s="284" t="s">
        <v>2588</v>
      </c>
      <c r="J63" s="284" t="s">
        <v>425</v>
      </c>
      <c r="K63" s="284" t="s">
        <v>2588</v>
      </c>
      <c r="L63" s="285">
        <v>421907835443</v>
      </c>
      <c r="M63" s="284" t="s">
        <v>2589</v>
      </c>
      <c r="N63" s="284"/>
      <c r="O63" s="284"/>
      <c r="P63" s="284"/>
      <c r="Q63" s="213"/>
      <c r="R63" s="276" t="str">
        <f t="shared" si="0"/>
        <v>00689025</v>
      </c>
    </row>
    <row r="64" spans="1:18" x14ac:dyDescent="0.2">
      <c r="A64" s="203" t="s">
        <v>2590</v>
      </c>
      <c r="B64" s="284" t="s">
        <v>2591</v>
      </c>
      <c r="C64" s="284" t="s">
        <v>1718</v>
      </c>
      <c r="D64" s="284" t="s">
        <v>2592</v>
      </c>
      <c r="E64" s="284" t="s">
        <v>2593</v>
      </c>
      <c r="F64" s="284" t="s">
        <v>2594</v>
      </c>
      <c r="G64" s="284" t="s">
        <v>2595</v>
      </c>
      <c r="H64" s="284" t="s">
        <v>2596</v>
      </c>
      <c r="I64" s="284" t="s">
        <v>2597</v>
      </c>
      <c r="J64" s="284" t="s">
        <v>2598</v>
      </c>
      <c r="K64" s="284" t="s">
        <v>2597</v>
      </c>
      <c r="L64" s="285">
        <v>421911674673</v>
      </c>
      <c r="M64" s="284" t="s">
        <v>2599</v>
      </c>
      <c r="N64" s="284"/>
      <c r="O64" s="284"/>
      <c r="P64" s="284"/>
      <c r="Q64" s="213"/>
      <c r="R64" s="276" t="str">
        <f t="shared" si="0"/>
        <v>00313319</v>
      </c>
    </row>
    <row r="65" spans="1:18" x14ac:dyDescent="0.2">
      <c r="A65" s="203" t="s">
        <v>2600</v>
      </c>
      <c r="B65" s="284" t="s">
        <v>2601</v>
      </c>
      <c r="C65" s="284" t="s">
        <v>1718</v>
      </c>
      <c r="D65" s="284" t="s">
        <v>2602</v>
      </c>
      <c r="E65" s="284" t="s">
        <v>1896</v>
      </c>
      <c r="F65" s="284" t="s">
        <v>2603</v>
      </c>
      <c r="G65" s="284" t="s">
        <v>2604</v>
      </c>
      <c r="H65" s="284" t="s">
        <v>2605</v>
      </c>
      <c r="I65" s="284" t="s">
        <v>2606</v>
      </c>
      <c r="J65" s="284" t="s">
        <v>2598</v>
      </c>
      <c r="K65" s="284" t="s">
        <v>2606</v>
      </c>
      <c r="L65" s="285">
        <v>421527167202</v>
      </c>
      <c r="M65" s="284" t="s">
        <v>2607</v>
      </c>
      <c r="N65" s="284"/>
      <c r="O65" s="284"/>
      <c r="P65" s="284"/>
      <c r="Q65" s="213"/>
      <c r="R65" s="276" t="str">
        <f t="shared" si="0"/>
        <v>00326470</v>
      </c>
    </row>
    <row r="66" spans="1:18" x14ac:dyDescent="0.2">
      <c r="A66" s="203" t="s">
        <v>2608</v>
      </c>
      <c r="B66" s="284" t="s">
        <v>2609</v>
      </c>
      <c r="C66" s="284" t="s">
        <v>1718</v>
      </c>
      <c r="D66" s="284" t="s">
        <v>2610</v>
      </c>
      <c r="E66" s="284" t="s">
        <v>2611</v>
      </c>
      <c r="F66" s="284" t="s">
        <v>2612</v>
      </c>
      <c r="G66" s="284" t="s">
        <v>2613</v>
      </c>
      <c r="H66" s="284" t="s">
        <v>2614</v>
      </c>
      <c r="I66" s="284" t="s">
        <v>2615</v>
      </c>
      <c r="J66" s="284" t="s">
        <v>2598</v>
      </c>
      <c r="K66" s="284" t="s">
        <v>2615</v>
      </c>
      <c r="L66" s="285">
        <v>421362851307</v>
      </c>
      <c r="M66" s="284" t="s">
        <v>2616</v>
      </c>
      <c r="N66" s="284"/>
      <c r="O66" s="284"/>
      <c r="P66" s="284"/>
      <c r="Q66" s="213"/>
      <c r="R66" s="276" t="str">
        <f t="shared" si="0"/>
        <v>00309303</v>
      </c>
    </row>
    <row r="67" spans="1:18" x14ac:dyDescent="0.2">
      <c r="A67" s="203" t="s">
        <v>2617</v>
      </c>
      <c r="B67" s="284" t="s">
        <v>2618</v>
      </c>
      <c r="C67" s="284" t="s">
        <v>423</v>
      </c>
      <c r="D67" s="284" t="s">
        <v>2619</v>
      </c>
      <c r="E67" s="284" t="s">
        <v>2620</v>
      </c>
      <c r="F67" s="284" t="s">
        <v>2621</v>
      </c>
      <c r="G67" s="284" t="s">
        <v>2622</v>
      </c>
      <c r="H67" s="284" t="s">
        <v>2623</v>
      </c>
      <c r="I67" s="284" t="s">
        <v>2624</v>
      </c>
      <c r="J67" s="284" t="s">
        <v>2625</v>
      </c>
      <c r="K67" s="284" t="s">
        <v>2624</v>
      </c>
      <c r="L67" s="285">
        <v>421903882441</v>
      </c>
      <c r="M67" s="284" t="s">
        <v>2626</v>
      </c>
      <c r="N67" s="284"/>
      <c r="O67" s="284"/>
      <c r="P67" s="284"/>
      <c r="Q67" s="213"/>
      <c r="R67" s="276" t="str">
        <f t="shared" si="0"/>
        <v>42375177</v>
      </c>
    </row>
    <row r="68" spans="1:18" x14ac:dyDescent="0.2">
      <c r="A68" s="203" t="s">
        <v>2627</v>
      </c>
      <c r="B68" s="284" t="s">
        <v>2628</v>
      </c>
      <c r="C68" s="284" t="s">
        <v>423</v>
      </c>
      <c r="D68" s="284" t="s">
        <v>2629</v>
      </c>
      <c r="E68" s="284" t="s">
        <v>430</v>
      </c>
      <c r="F68" s="284" t="s">
        <v>622</v>
      </c>
      <c r="G68" s="284" t="s">
        <v>2630</v>
      </c>
      <c r="H68" s="284" t="s">
        <v>2631</v>
      </c>
      <c r="I68" s="284" t="s">
        <v>2632</v>
      </c>
      <c r="J68" s="284" t="s">
        <v>425</v>
      </c>
      <c r="K68" s="284" t="s">
        <v>2632</v>
      </c>
      <c r="L68" s="285">
        <v>421904566528</v>
      </c>
      <c r="M68" s="284" t="s">
        <v>2360</v>
      </c>
      <c r="N68" s="284"/>
      <c r="O68" s="284"/>
      <c r="P68" s="284"/>
      <c r="Q68" s="213"/>
      <c r="R68" s="276" t="str">
        <f t="shared" si="0"/>
        <v>42253284</v>
      </c>
    </row>
    <row r="69" spans="1:18" ht="12.75" x14ac:dyDescent="0.2">
      <c r="A69" s="203" t="s">
        <v>1813</v>
      </c>
      <c r="B69" s="284" t="s">
        <v>1814</v>
      </c>
      <c r="C69" s="284" t="s">
        <v>423</v>
      </c>
      <c r="D69" s="284" t="s">
        <v>1815</v>
      </c>
      <c r="E69" s="284" t="s">
        <v>436</v>
      </c>
      <c r="F69" s="284" t="s">
        <v>494</v>
      </c>
      <c r="G69" s="312" t="s">
        <v>1816</v>
      </c>
      <c r="H69" s="284" t="s">
        <v>1817</v>
      </c>
      <c r="I69" s="284" t="s">
        <v>1818</v>
      </c>
      <c r="J69" s="284" t="s">
        <v>1819</v>
      </c>
      <c r="K69" s="284" t="s">
        <v>1820</v>
      </c>
      <c r="L69" s="285">
        <v>421917659092</v>
      </c>
      <c r="M69" s="284" t="s">
        <v>1821</v>
      </c>
      <c r="N69" s="284"/>
      <c r="O69" s="284"/>
      <c r="P69" s="284"/>
      <c r="Q69" s="213"/>
      <c r="R69" s="276" t="str">
        <f t="shared" si="0"/>
        <v>35994134</v>
      </c>
    </row>
    <row r="70" spans="1:18" x14ac:dyDescent="0.2">
      <c r="A70" s="203" t="s">
        <v>2633</v>
      </c>
      <c r="B70" s="284" t="s">
        <v>2634</v>
      </c>
      <c r="C70" s="284" t="s">
        <v>423</v>
      </c>
      <c r="D70" s="284" t="s">
        <v>2635</v>
      </c>
      <c r="E70" s="284" t="s">
        <v>2636</v>
      </c>
      <c r="F70" s="284" t="s">
        <v>2637</v>
      </c>
      <c r="G70" s="284" t="s">
        <v>2638</v>
      </c>
      <c r="H70" s="284" t="s">
        <v>2639</v>
      </c>
      <c r="I70" s="284" t="s">
        <v>2640</v>
      </c>
      <c r="J70" s="284" t="s">
        <v>2524</v>
      </c>
      <c r="K70" s="284" t="s">
        <v>2640</v>
      </c>
      <c r="L70" s="285">
        <v>421905567307</v>
      </c>
      <c r="M70" s="284" t="s">
        <v>2641</v>
      </c>
      <c r="N70" s="284"/>
      <c r="O70" s="284"/>
      <c r="P70" s="284"/>
      <c r="Q70" s="213"/>
      <c r="R70" s="276"/>
    </row>
    <row r="71" spans="1:18" x14ac:dyDescent="0.2">
      <c r="A71" s="203" t="s">
        <v>2642</v>
      </c>
      <c r="B71" s="284" t="s">
        <v>2643</v>
      </c>
      <c r="C71" s="284" t="s">
        <v>2302</v>
      </c>
      <c r="D71" s="284" t="s">
        <v>2644</v>
      </c>
      <c r="E71" s="284" t="s">
        <v>2267</v>
      </c>
      <c r="F71" s="284" t="s">
        <v>2268</v>
      </c>
      <c r="G71" s="284" t="s">
        <v>2645</v>
      </c>
      <c r="H71" s="284" t="s">
        <v>2646</v>
      </c>
      <c r="I71" s="284" t="s">
        <v>2647</v>
      </c>
      <c r="J71" s="284" t="s">
        <v>2308</v>
      </c>
      <c r="K71" s="284" t="s">
        <v>2360</v>
      </c>
      <c r="L71" s="285" t="s">
        <v>2360</v>
      </c>
      <c r="M71" s="284" t="s">
        <v>2360</v>
      </c>
      <c r="N71" s="284"/>
      <c r="O71" s="284"/>
      <c r="P71" s="284"/>
      <c r="Q71" s="213"/>
      <c r="R71" s="276" t="str">
        <f t="shared" si="0"/>
        <v>36332500</v>
      </c>
    </row>
    <row r="72" spans="1:18" x14ac:dyDescent="0.2">
      <c r="A72" s="203" t="s">
        <v>2648</v>
      </c>
      <c r="B72" s="284" t="s">
        <v>2649</v>
      </c>
      <c r="C72" s="284" t="s">
        <v>423</v>
      </c>
      <c r="D72" s="284" t="s">
        <v>2650</v>
      </c>
      <c r="E72" s="284" t="s">
        <v>2651</v>
      </c>
      <c r="F72" s="284" t="s">
        <v>2652</v>
      </c>
      <c r="G72" s="284" t="s">
        <v>2653</v>
      </c>
      <c r="H72" s="284" t="s">
        <v>2654</v>
      </c>
      <c r="I72" s="284" t="s">
        <v>2655</v>
      </c>
      <c r="J72" s="284" t="s">
        <v>425</v>
      </c>
      <c r="K72" s="284" t="s">
        <v>2655</v>
      </c>
      <c r="L72" s="285">
        <v>421905656180</v>
      </c>
      <c r="M72" s="284" t="s">
        <v>2360</v>
      </c>
      <c r="N72" s="284"/>
      <c r="O72" s="284"/>
      <c r="P72" s="284"/>
      <c r="Q72" s="213"/>
      <c r="R72" s="276" t="str">
        <f t="shared" si="0"/>
        <v>37832743</v>
      </c>
    </row>
    <row r="73" spans="1:18" x14ac:dyDescent="0.2">
      <c r="A73" s="203" t="s">
        <v>2656</v>
      </c>
      <c r="B73" s="284" t="s">
        <v>2657</v>
      </c>
      <c r="C73" s="284" t="s">
        <v>423</v>
      </c>
      <c r="D73" s="284" t="s">
        <v>2658</v>
      </c>
      <c r="E73" s="284" t="s">
        <v>424</v>
      </c>
      <c r="F73" s="284" t="s">
        <v>817</v>
      </c>
      <c r="G73" s="284" t="s">
        <v>2659</v>
      </c>
      <c r="H73" s="284" t="s">
        <v>2660</v>
      </c>
      <c r="I73" s="284" t="s">
        <v>2661</v>
      </c>
      <c r="J73" s="284" t="s">
        <v>425</v>
      </c>
      <c r="K73" s="284" t="s">
        <v>2661</v>
      </c>
      <c r="L73" s="285">
        <v>421905168178</v>
      </c>
      <c r="M73" s="284" t="s">
        <v>2360</v>
      </c>
      <c r="N73" s="284"/>
      <c r="O73" s="284"/>
      <c r="P73" s="284"/>
      <c r="Q73" s="213"/>
      <c r="R73" s="276" t="str">
        <f t="shared" si="0"/>
        <v>42007445</v>
      </c>
    </row>
    <row r="74" spans="1:18" ht="12.75" x14ac:dyDescent="0.2">
      <c r="A74" s="203" t="s">
        <v>1822</v>
      </c>
      <c r="B74" s="284" t="s">
        <v>1823</v>
      </c>
      <c r="C74" s="284" t="s">
        <v>423</v>
      </c>
      <c r="D74" s="284" t="s">
        <v>1824</v>
      </c>
      <c r="E74" s="284" t="s">
        <v>502</v>
      </c>
      <c r="F74" s="284" t="s">
        <v>503</v>
      </c>
      <c r="G74" s="312" t="s">
        <v>1825</v>
      </c>
      <c r="H74" s="284" t="s">
        <v>1826</v>
      </c>
      <c r="I74" s="284" t="s">
        <v>1827</v>
      </c>
      <c r="J74" s="284" t="s">
        <v>425</v>
      </c>
      <c r="K74" s="284" t="s">
        <v>1828</v>
      </c>
      <c r="L74" s="285">
        <v>421905897072</v>
      </c>
      <c r="M74" s="284" t="s">
        <v>1829</v>
      </c>
      <c r="N74" s="284"/>
      <c r="O74" s="284"/>
      <c r="P74" s="284"/>
      <c r="Q74" s="213"/>
      <c r="R74" s="276" t="str">
        <f t="shared" si="0"/>
        <v>36102181</v>
      </c>
    </row>
    <row r="75" spans="1:18" x14ac:dyDescent="0.2">
      <c r="A75" s="203" t="s">
        <v>2662</v>
      </c>
      <c r="B75" s="284" t="s">
        <v>2663</v>
      </c>
      <c r="C75" s="284" t="s">
        <v>423</v>
      </c>
      <c r="D75" s="284" t="s">
        <v>2664</v>
      </c>
      <c r="E75" s="284" t="s">
        <v>2665</v>
      </c>
      <c r="F75" s="284" t="s">
        <v>2666</v>
      </c>
      <c r="G75" s="284" t="s">
        <v>2667</v>
      </c>
      <c r="H75" s="284" t="s">
        <v>2668</v>
      </c>
      <c r="I75" s="284" t="s">
        <v>2669</v>
      </c>
      <c r="J75" s="284" t="s">
        <v>425</v>
      </c>
      <c r="K75" s="284" t="s">
        <v>2669</v>
      </c>
      <c r="L75" s="285">
        <v>421948486366</v>
      </c>
      <c r="M75" s="284" t="s">
        <v>2670</v>
      </c>
      <c r="N75" s="284"/>
      <c r="O75" s="284"/>
      <c r="P75" s="284"/>
      <c r="Q75" s="213"/>
      <c r="R75" s="276" t="str">
        <f t="shared" si="0"/>
        <v>42172209</v>
      </c>
    </row>
    <row r="76" spans="1:18" x14ac:dyDescent="0.2">
      <c r="A76" s="203" t="s">
        <v>1830</v>
      </c>
      <c r="B76" s="284" t="s">
        <v>1831</v>
      </c>
      <c r="C76" s="284" t="s">
        <v>423</v>
      </c>
      <c r="D76" s="284" t="s">
        <v>1832</v>
      </c>
      <c r="E76" s="284" t="s">
        <v>430</v>
      </c>
      <c r="F76" s="284" t="s">
        <v>1833</v>
      </c>
      <c r="G76" s="284" t="s">
        <v>1834</v>
      </c>
      <c r="H76" s="284" t="s">
        <v>1835</v>
      </c>
      <c r="I76" s="284" t="s">
        <v>2671</v>
      </c>
      <c r="J76" s="199" t="s">
        <v>427</v>
      </c>
      <c r="K76" s="284"/>
      <c r="L76" s="285">
        <v>421918817207</v>
      </c>
      <c r="M76" s="284" t="s">
        <v>1836</v>
      </c>
      <c r="N76" s="284"/>
      <c r="O76" s="284"/>
      <c r="P76" s="284"/>
      <c r="Q76" s="213"/>
      <c r="R76" s="276" t="str">
        <f t="shared" si="0"/>
        <v>50607332</v>
      </c>
    </row>
    <row r="77" spans="1:18" x14ac:dyDescent="0.2">
      <c r="A77" s="203" t="s">
        <v>2672</v>
      </c>
      <c r="B77" s="284" t="s">
        <v>2673</v>
      </c>
      <c r="C77" s="284" t="s">
        <v>423</v>
      </c>
      <c r="D77" s="284" t="s">
        <v>2674</v>
      </c>
      <c r="E77" s="284" t="s">
        <v>2675</v>
      </c>
      <c r="F77" s="284" t="s">
        <v>2676</v>
      </c>
      <c r="G77" s="284" t="s">
        <v>2677</v>
      </c>
      <c r="H77" s="284" t="s">
        <v>2678</v>
      </c>
      <c r="I77" s="284" t="s">
        <v>2679</v>
      </c>
      <c r="J77" s="284" t="s">
        <v>425</v>
      </c>
      <c r="K77" s="284" t="s">
        <v>2679</v>
      </c>
      <c r="L77" s="285">
        <v>421904339283</v>
      </c>
      <c r="M77" s="284" t="s">
        <v>2680</v>
      </c>
      <c r="N77" s="284"/>
      <c r="O77" s="284"/>
      <c r="P77" s="284"/>
      <c r="Q77" s="213"/>
      <c r="R77" s="276" t="str">
        <f t="shared" si="0"/>
        <v>42279607</v>
      </c>
    </row>
    <row r="78" spans="1:18" x14ac:dyDescent="0.2">
      <c r="A78" s="203" t="s">
        <v>1837</v>
      </c>
      <c r="B78" s="284" t="s">
        <v>1838</v>
      </c>
      <c r="C78" s="284" t="s">
        <v>423</v>
      </c>
      <c r="D78" s="284" t="s">
        <v>1839</v>
      </c>
      <c r="E78" s="284" t="s">
        <v>502</v>
      </c>
      <c r="F78" s="284" t="s">
        <v>1840</v>
      </c>
      <c r="G78" s="284" t="s">
        <v>1841</v>
      </c>
      <c r="H78" s="284" t="s">
        <v>1842</v>
      </c>
      <c r="I78" s="284" t="s">
        <v>1843</v>
      </c>
      <c r="J78" s="284" t="s">
        <v>425</v>
      </c>
      <c r="K78" s="284" t="s">
        <v>1843</v>
      </c>
      <c r="L78" s="285">
        <v>421908842839</v>
      </c>
      <c r="M78" s="284" t="s">
        <v>2681</v>
      </c>
      <c r="N78" s="284"/>
      <c r="O78" s="284"/>
      <c r="P78" s="284"/>
    </row>
    <row r="79" spans="1:18" x14ac:dyDescent="0.2">
      <c r="A79" s="203" t="s">
        <v>2682</v>
      </c>
      <c r="B79" s="284" t="s">
        <v>2683</v>
      </c>
      <c r="C79" s="284" t="s">
        <v>2302</v>
      </c>
      <c r="D79" s="284" t="s">
        <v>2684</v>
      </c>
      <c r="E79" s="284" t="s">
        <v>430</v>
      </c>
      <c r="F79" s="284" t="s">
        <v>542</v>
      </c>
      <c r="G79" s="284" t="s">
        <v>2685</v>
      </c>
      <c r="H79" s="284" t="s">
        <v>2686</v>
      </c>
      <c r="I79" s="284" t="s">
        <v>2687</v>
      </c>
      <c r="J79" s="284" t="s">
        <v>2688</v>
      </c>
      <c r="K79" s="284" t="s">
        <v>2687</v>
      </c>
      <c r="L79" s="285">
        <v>421908794333</v>
      </c>
      <c r="M79" s="284" t="s">
        <v>2689</v>
      </c>
      <c r="N79" s="284"/>
      <c r="O79" s="284"/>
      <c r="P79" s="284"/>
    </row>
    <row r="80" spans="1:18" x14ac:dyDescent="0.2">
      <c r="A80" s="203" t="s">
        <v>1844</v>
      </c>
      <c r="B80" s="284" t="s">
        <v>1845</v>
      </c>
      <c r="C80" s="284" t="s">
        <v>423</v>
      </c>
      <c r="D80" s="284" t="s">
        <v>1846</v>
      </c>
      <c r="E80" s="284" t="s">
        <v>1847</v>
      </c>
      <c r="F80" s="284" t="s">
        <v>1848</v>
      </c>
      <c r="G80" s="284" t="s">
        <v>1849</v>
      </c>
      <c r="H80" s="284" t="s">
        <v>1850</v>
      </c>
      <c r="I80" s="284" t="s">
        <v>1851</v>
      </c>
      <c r="J80" s="284" t="s">
        <v>1852</v>
      </c>
      <c r="K80" s="284" t="s">
        <v>1851</v>
      </c>
      <c r="L80" s="285">
        <v>421910388699</v>
      </c>
      <c r="M80" s="284" t="s">
        <v>1853</v>
      </c>
      <c r="N80" s="284"/>
      <c r="O80" s="284"/>
      <c r="P80" s="284"/>
    </row>
    <row r="81" spans="1:16" ht="12.75" x14ac:dyDescent="0.2">
      <c r="A81" s="203" t="s">
        <v>1854</v>
      </c>
      <c r="B81" s="284" t="s">
        <v>1855</v>
      </c>
      <c r="C81" s="284" t="s">
        <v>423</v>
      </c>
      <c r="D81" s="284" t="s">
        <v>1856</v>
      </c>
      <c r="E81" s="284" t="s">
        <v>430</v>
      </c>
      <c r="F81" s="284" t="s">
        <v>826</v>
      </c>
      <c r="G81" s="312" t="s">
        <v>1857</v>
      </c>
      <c r="H81" s="284" t="s">
        <v>1858</v>
      </c>
      <c r="I81" s="284" t="s">
        <v>1859</v>
      </c>
      <c r="J81" s="284" t="s">
        <v>425</v>
      </c>
      <c r="K81" s="284" t="s">
        <v>1859</v>
      </c>
      <c r="L81" s="285">
        <v>421905659005</v>
      </c>
      <c r="M81" s="284" t="s">
        <v>1860</v>
      </c>
      <c r="N81" s="284"/>
      <c r="O81" s="284"/>
      <c r="P81" s="284"/>
    </row>
    <row r="82" spans="1:16" ht="12.75" x14ac:dyDescent="0.2">
      <c r="A82" s="203" t="s">
        <v>1861</v>
      </c>
      <c r="B82" s="284" t="s">
        <v>1862</v>
      </c>
      <c r="C82" s="284" t="s">
        <v>423</v>
      </c>
      <c r="D82" s="284" t="s">
        <v>1863</v>
      </c>
      <c r="E82" s="284" t="s">
        <v>434</v>
      </c>
      <c r="F82" s="284" t="s">
        <v>435</v>
      </c>
      <c r="G82" s="312" t="s">
        <v>1864</v>
      </c>
      <c r="H82" s="284" t="s">
        <v>1865</v>
      </c>
      <c r="I82" s="284" t="s">
        <v>2690</v>
      </c>
      <c r="J82" s="284" t="s">
        <v>2691</v>
      </c>
      <c r="K82" s="284" t="s">
        <v>1866</v>
      </c>
      <c r="L82" s="285">
        <v>421903528610</v>
      </c>
      <c r="M82" s="284" t="s">
        <v>1867</v>
      </c>
      <c r="N82" s="284"/>
      <c r="O82" s="284"/>
      <c r="P82" s="284"/>
    </row>
    <row r="83" spans="1:16" x14ac:dyDescent="0.2">
      <c r="A83" s="203" t="s">
        <v>2692</v>
      </c>
      <c r="B83" s="284" t="s">
        <v>2693</v>
      </c>
      <c r="C83" s="284" t="s">
        <v>423</v>
      </c>
      <c r="D83" s="284" t="s">
        <v>2694</v>
      </c>
      <c r="E83" s="284" t="s">
        <v>430</v>
      </c>
      <c r="F83" s="284" t="s">
        <v>758</v>
      </c>
      <c r="G83" s="284" t="s">
        <v>2695</v>
      </c>
      <c r="H83" s="284" t="s">
        <v>2696</v>
      </c>
      <c r="I83" s="284" t="s">
        <v>2697</v>
      </c>
      <c r="J83" s="284" t="s">
        <v>425</v>
      </c>
      <c r="K83" s="284" t="s">
        <v>2697</v>
      </c>
      <c r="L83" s="285">
        <v>421903413040</v>
      </c>
      <c r="M83" s="284" t="s">
        <v>2698</v>
      </c>
      <c r="N83" s="284"/>
      <c r="O83" s="284"/>
      <c r="P83" s="284"/>
    </row>
    <row r="84" spans="1:16" ht="12.75" x14ac:dyDescent="0.2">
      <c r="A84" s="198" t="s">
        <v>439</v>
      </c>
      <c r="B84" s="199" t="s">
        <v>1868</v>
      </c>
      <c r="C84" s="200" t="s">
        <v>423</v>
      </c>
      <c r="D84" s="199" t="s">
        <v>440</v>
      </c>
      <c r="E84" s="199" t="s">
        <v>430</v>
      </c>
      <c r="F84" s="199" t="s">
        <v>441</v>
      </c>
      <c r="G84" s="311"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3" t="s">
        <v>477</v>
      </c>
      <c r="I88" s="200" t="s">
        <v>478</v>
      </c>
      <c r="J88" s="200" t="s">
        <v>427</v>
      </c>
      <c r="K88" s="314" t="s">
        <v>1396</v>
      </c>
      <c r="L88" s="315">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3" t="s">
        <v>483</v>
      </c>
      <c r="I89" s="200" t="s">
        <v>1869</v>
      </c>
      <c r="J89" s="200" t="s">
        <v>425</v>
      </c>
      <c r="K89" s="314" t="s">
        <v>484</v>
      </c>
      <c r="L89" s="315">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3" t="s">
        <v>489</v>
      </c>
      <c r="I90" s="200" t="s">
        <v>490</v>
      </c>
      <c r="J90" s="200" t="s">
        <v>427</v>
      </c>
      <c r="K90" s="314" t="s">
        <v>1397</v>
      </c>
      <c r="L90" s="315"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3" t="s">
        <v>496</v>
      </c>
      <c r="I91" s="200" t="s">
        <v>497</v>
      </c>
      <c r="J91" s="200" t="s">
        <v>427</v>
      </c>
      <c r="K91" s="314" t="s">
        <v>497</v>
      </c>
      <c r="L91" s="315">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3" t="s">
        <v>505</v>
      </c>
      <c r="I92" s="200" t="s">
        <v>506</v>
      </c>
      <c r="J92" s="200" t="s">
        <v>427</v>
      </c>
      <c r="K92" s="314" t="s">
        <v>507</v>
      </c>
      <c r="L92" s="315">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3" t="s">
        <v>516</v>
      </c>
      <c r="I94" s="200" t="s">
        <v>1880</v>
      </c>
      <c r="J94" s="200" t="s">
        <v>427</v>
      </c>
      <c r="K94" s="314" t="s">
        <v>517</v>
      </c>
      <c r="L94" s="315">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3" t="s">
        <v>521</v>
      </c>
      <c r="I95" s="200" t="s">
        <v>522</v>
      </c>
      <c r="J95" s="200" t="s">
        <v>427</v>
      </c>
      <c r="K95" s="314" t="s">
        <v>1399</v>
      </c>
      <c r="L95" s="315" t="s">
        <v>1400</v>
      </c>
      <c r="M95" s="200" t="s">
        <v>523</v>
      </c>
      <c r="N95" s="199"/>
      <c r="O95" s="200"/>
      <c r="P95" s="199"/>
    </row>
    <row r="96" spans="1:16" x14ac:dyDescent="0.2">
      <c r="A96" s="203">
        <v>30814910</v>
      </c>
      <c r="B96" s="284" t="s">
        <v>2699</v>
      </c>
      <c r="C96" s="284" t="s">
        <v>423</v>
      </c>
      <c r="D96" s="284" t="s">
        <v>1368</v>
      </c>
      <c r="E96" s="284" t="s">
        <v>2700</v>
      </c>
      <c r="F96" s="284" t="s">
        <v>435</v>
      </c>
      <c r="G96" s="284" t="s">
        <v>2701</v>
      </c>
      <c r="H96" s="284" t="s">
        <v>521</v>
      </c>
      <c r="I96" s="284" t="s">
        <v>522</v>
      </c>
      <c r="J96" s="284" t="s">
        <v>427</v>
      </c>
      <c r="K96" s="284" t="s">
        <v>522</v>
      </c>
      <c r="L96" s="285">
        <v>421905267973</v>
      </c>
      <c r="M96" s="284" t="s">
        <v>523</v>
      </c>
      <c r="N96" s="284"/>
      <c r="O96" s="284"/>
      <c r="P96" s="284"/>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3" t="s">
        <v>529</v>
      </c>
      <c r="I100" s="200" t="s">
        <v>2702</v>
      </c>
      <c r="J100" s="200" t="s">
        <v>427</v>
      </c>
      <c r="K100" s="200" t="s">
        <v>530</v>
      </c>
      <c r="L100" s="315">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6"/>
    </row>
    <row r="103" spans="1:16" x14ac:dyDescent="0.2">
      <c r="A103" s="198" t="s">
        <v>1893</v>
      </c>
      <c r="B103" s="199" t="s">
        <v>1894</v>
      </c>
      <c r="C103" s="200" t="s">
        <v>423</v>
      </c>
      <c r="D103" s="200" t="s">
        <v>1895</v>
      </c>
      <c r="E103" s="200" t="s">
        <v>1896</v>
      </c>
      <c r="F103" s="200" t="s">
        <v>1897</v>
      </c>
      <c r="G103" s="199" t="s">
        <v>1898</v>
      </c>
      <c r="H103" s="199" t="s">
        <v>1899</v>
      </c>
      <c r="I103" s="200" t="s">
        <v>1900</v>
      </c>
      <c r="J103" s="200" t="s">
        <v>427</v>
      </c>
      <c r="K103" s="200" t="s">
        <v>1900</v>
      </c>
      <c r="L103" s="201">
        <v>421905607646</v>
      </c>
      <c r="M103" s="200" t="s">
        <v>1901</v>
      </c>
      <c r="N103" s="200"/>
      <c r="O103" s="278"/>
      <c r="P103" s="316"/>
    </row>
    <row r="104" spans="1:16" x14ac:dyDescent="0.2">
      <c r="A104" s="198" t="s">
        <v>1902</v>
      </c>
      <c r="B104" s="199" t="s">
        <v>1903</v>
      </c>
      <c r="C104" s="200" t="s">
        <v>423</v>
      </c>
      <c r="D104" s="199" t="s">
        <v>1904</v>
      </c>
      <c r="E104" s="199" t="s">
        <v>1905</v>
      </c>
      <c r="F104" s="199" t="s">
        <v>1906</v>
      </c>
      <c r="G104" s="265" t="s">
        <v>1907</v>
      </c>
      <c r="H104" s="199" t="s">
        <v>1908</v>
      </c>
      <c r="I104" s="199" t="s">
        <v>1909</v>
      </c>
      <c r="J104" s="199" t="s">
        <v>425</v>
      </c>
      <c r="K104" s="199" t="s">
        <v>1910</v>
      </c>
      <c r="L104" s="201">
        <v>421907344996</v>
      </c>
      <c r="M104" s="199" t="s">
        <v>1911</v>
      </c>
      <c r="N104" s="199"/>
      <c r="O104" s="199"/>
      <c r="P104" s="199"/>
    </row>
    <row r="105" spans="1:16" x14ac:dyDescent="0.2">
      <c r="A105" s="198" t="s">
        <v>1912</v>
      </c>
      <c r="B105" s="199" t="s">
        <v>1913</v>
      </c>
      <c r="C105" s="200" t="s">
        <v>423</v>
      </c>
      <c r="D105" s="199" t="s">
        <v>1914</v>
      </c>
      <c r="E105" s="199" t="s">
        <v>430</v>
      </c>
      <c r="F105" s="199" t="s">
        <v>437</v>
      </c>
      <c r="G105" s="317" t="s">
        <v>1915</v>
      </c>
      <c r="H105" s="199" t="s">
        <v>1916</v>
      </c>
      <c r="I105" s="199" t="s">
        <v>1917</v>
      </c>
      <c r="J105" s="199" t="s">
        <v>427</v>
      </c>
      <c r="K105" s="199" t="s">
        <v>1917</v>
      </c>
      <c r="L105" s="201">
        <v>421903919943</v>
      </c>
      <c r="M105" s="199" t="s">
        <v>1918</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1919</v>
      </c>
      <c r="B107" s="199" t="s">
        <v>1920</v>
      </c>
      <c r="C107" s="200" t="s">
        <v>423</v>
      </c>
      <c r="D107" s="199" t="s">
        <v>1921</v>
      </c>
      <c r="E107" s="199" t="s">
        <v>430</v>
      </c>
      <c r="F107" s="199" t="s">
        <v>1922</v>
      </c>
      <c r="G107" s="199" t="s">
        <v>1923</v>
      </c>
      <c r="H107" s="199" t="s">
        <v>1924</v>
      </c>
      <c r="I107" s="199" t="s">
        <v>1925</v>
      </c>
      <c r="J107" s="199" t="s">
        <v>427</v>
      </c>
      <c r="K107" s="199" t="s">
        <v>1926</v>
      </c>
      <c r="L107" s="201">
        <v>421903204367</v>
      </c>
      <c r="M107" s="199" t="s">
        <v>1927</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1928</v>
      </c>
      <c r="J108" s="199" t="s">
        <v>2703</v>
      </c>
      <c r="K108" s="199" t="s">
        <v>1929</v>
      </c>
      <c r="L108" s="201">
        <v>421911865045</v>
      </c>
      <c r="M108" s="199" t="s">
        <v>562</v>
      </c>
      <c r="N108" s="199"/>
      <c r="O108" s="199"/>
      <c r="P108" s="199" t="s">
        <v>1414</v>
      </c>
    </row>
    <row r="109" spans="1:16" x14ac:dyDescent="0.2">
      <c r="A109" s="198" t="s">
        <v>563</v>
      </c>
      <c r="B109" s="199" t="s">
        <v>564</v>
      </c>
      <c r="C109" s="200" t="s">
        <v>423</v>
      </c>
      <c r="D109" s="200" t="s">
        <v>474</v>
      </c>
      <c r="E109" s="200" t="s">
        <v>430</v>
      </c>
      <c r="F109" s="200" t="s">
        <v>525</v>
      </c>
      <c r="G109" s="199" t="s">
        <v>565</v>
      </c>
      <c r="H109" s="265" t="s">
        <v>566</v>
      </c>
      <c r="I109" s="200" t="s">
        <v>1369</v>
      </c>
      <c r="J109" s="200" t="s">
        <v>838</v>
      </c>
      <c r="K109" s="200" t="s">
        <v>567</v>
      </c>
      <c r="L109" s="201">
        <v>421915177492</v>
      </c>
      <c r="M109" s="200" t="s">
        <v>568</v>
      </c>
      <c r="N109" s="199"/>
      <c r="O109" s="200"/>
      <c r="P109" s="200"/>
    </row>
    <row r="110" spans="1:16" x14ac:dyDescent="0.2">
      <c r="A110" s="198" t="s">
        <v>1930</v>
      </c>
      <c r="B110" s="199" t="s">
        <v>1931</v>
      </c>
      <c r="C110" s="200" t="s">
        <v>423</v>
      </c>
      <c r="D110" s="200" t="s">
        <v>474</v>
      </c>
      <c r="E110" s="199" t="s">
        <v>430</v>
      </c>
      <c r="F110" s="200" t="s">
        <v>525</v>
      </c>
      <c r="G110" s="199" t="s">
        <v>1932</v>
      </c>
      <c r="H110" s="199" t="s">
        <v>1933</v>
      </c>
      <c r="I110" s="199" t="s">
        <v>1934</v>
      </c>
      <c r="J110" s="199" t="s">
        <v>427</v>
      </c>
      <c r="K110" s="199" t="s">
        <v>1934</v>
      </c>
      <c r="L110" s="201">
        <v>421908145184</v>
      </c>
      <c r="M110" s="199" t="s">
        <v>1935</v>
      </c>
      <c r="N110" s="199"/>
      <c r="O110" s="199"/>
      <c r="P110" s="199"/>
    </row>
    <row r="111" spans="1:16" x14ac:dyDescent="0.2">
      <c r="A111" s="198" t="s">
        <v>569</v>
      </c>
      <c r="B111" s="199" t="s">
        <v>570</v>
      </c>
      <c r="C111" s="200" t="s">
        <v>423</v>
      </c>
      <c r="D111" s="199" t="s">
        <v>571</v>
      </c>
      <c r="E111" s="199" t="s">
        <v>428</v>
      </c>
      <c r="F111" s="199" t="s">
        <v>429</v>
      </c>
      <c r="G111" s="199" t="s">
        <v>572</v>
      </c>
      <c r="H111" s="199" t="s">
        <v>1415</v>
      </c>
      <c r="I111" s="199" t="s">
        <v>573</v>
      </c>
      <c r="J111" s="199" t="s">
        <v>509</v>
      </c>
      <c r="K111" s="199" t="s">
        <v>573</v>
      </c>
      <c r="L111" s="315">
        <v>421905380634</v>
      </c>
      <c r="M111" s="318" t="s">
        <v>574</v>
      </c>
      <c r="N111" s="199"/>
      <c r="O111" s="199"/>
      <c r="P111" s="318" t="s">
        <v>1416</v>
      </c>
    </row>
    <row r="112" spans="1:16" ht="22.5" x14ac:dyDescent="0.2">
      <c r="A112" s="198" t="s">
        <v>575</v>
      </c>
      <c r="B112" s="199" t="s">
        <v>576</v>
      </c>
      <c r="C112" s="200" t="s">
        <v>423</v>
      </c>
      <c r="D112" s="200" t="s">
        <v>474</v>
      </c>
      <c r="E112" s="200" t="s">
        <v>430</v>
      </c>
      <c r="F112" s="199" t="s">
        <v>525</v>
      </c>
      <c r="G112" s="199" t="s">
        <v>577</v>
      </c>
      <c r="H112" s="199" t="s">
        <v>578</v>
      </c>
      <c r="I112" s="200" t="s">
        <v>579</v>
      </c>
      <c r="J112" s="200" t="s">
        <v>425</v>
      </c>
      <c r="K112" s="314" t="s">
        <v>580</v>
      </c>
      <c r="L112" s="315">
        <v>421907100191</v>
      </c>
      <c r="M112" s="200" t="s">
        <v>581</v>
      </c>
      <c r="N112" s="199"/>
      <c r="O112" s="200"/>
      <c r="P112" s="199"/>
    </row>
    <row r="113" spans="1:16" ht="12.75" x14ac:dyDescent="0.2">
      <c r="A113" s="198" t="s">
        <v>582</v>
      </c>
      <c r="B113" s="199" t="s">
        <v>583</v>
      </c>
      <c r="C113" s="200" t="s">
        <v>423</v>
      </c>
      <c r="D113" s="200" t="s">
        <v>474</v>
      </c>
      <c r="E113" s="199" t="s">
        <v>430</v>
      </c>
      <c r="F113" s="199" t="s">
        <v>525</v>
      </c>
      <c r="G113" s="199" t="s">
        <v>584</v>
      </c>
      <c r="H113" s="311" t="s">
        <v>1936</v>
      </c>
      <c r="I113" s="199" t="s">
        <v>1937</v>
      </c>
      <c r="J113" s="199" t="s">
        <v>427</v>
      </c>
      <c r="K113" s="275" t="s">
        <v>585</v>
      </c>
      <c r="L113" s="315">
        <v>421905659739</v>
      </c>
      <c r="M113" s="199" t="s">
        <v>586</v>
      </c>
      <c r="N113" s="309"/>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1938</v>
      </c>
      <c r="B115" s="199" t="s">
        <v>1939</v>
      </c>
      <c r="C115" s="200" t="s">
        <v>423</v>
      </c>
      <c r="D115" s="199" t="s">
        <v>1940</v>
      </c>
      <c r="E115" s="199" t="s">
        <v>1941</v>
      </c>
      <c r="F115" s="199" t="s">
        <v>1942</v>
      </c>
      <c r="G115" s="199" t="s">
        <v>1943</v>
      </c>
      <c r="H115" s="199" t="s">
        <v>1944</v>
      </c>
      <c r="I115" s="199" t="s">
        <v>1945</v>
      </c>
      <c r="J115" s="199" t="s">
        <v>425</v>
      </c>
      <c r="K115" s="199" t="s">
        <v>1945</v>
      </c>
      <c r="L115" s="201">
        <v>421908737634</v>
      </c>
      <c r="M115" s="199" t="s">
        <v>1946</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1417</v>
      </c>
      <c r="B118" s="199" t="s">
        <v>1418</v>
      </c>
      <c r="C118" s="200" t="s">
        <v>423</v>
      </c>
      <c r="D118" s="200" t="s">
        <v>474</v>
      </c>
      <c r="E118" s="199" t="s">
        <v>430</v>
      </c>
      <c r="F118" s="200" t="s">
        <v>475</v>
      </c>
      <c r="G118" s="199" t="s">
        <v>1419</v>
      </c>
      <c r="H118" s="199" t="s">
        <v>1420</v>
      </c>
      <c r="I118" s="199" t="s">
        <v>1421</v>
      </c>
      <c r="J118" s="199" t="s">
        <v>427</v>
      </c>
      <c r="K118" s="199" t="s">
        <v>1421</v>
      </c>
      <c r="L118" s="201">
        <v>421917800004</v>
      </c>
      <c r="M118" s="199" t="s">
        <v>1422</v>
      </c>
      <c r="N118" s="199"/>
      <c r="O118" s="199"/>
      <c r="P118" s="199"/>
    </row>
    <row r="119" spans="1:16" x14ac:dyDescent="0.2">
      <c r="A119" s="198" t="s">
        <v>1947</v>
      </c>
      <c r="B119" s="199" t="s">
        <v>1948</v>
      </c>
      <c r="C119" s="200" t="s">
        <v>423</v>
      </c>
      <c r="D119" s="200" t="s">
        <v>1949</v>
      </c>
      <c r="E119" s="199" t="s">
        <v>430</v>
      </c>
      <c r="F119" s="200" t="s">
        <v>1950</v>
      </c>
      <c r="G119" s="199" t="s">
        <v>1951</v>
      </c>
      <c r="H119" s="199" t="s">
        <v>1952</v>
      </c>
      <c r="I119" s="199" t="s">
        <v>1953</v>
      </c>
      <c r="J119" s="199" t="s">
        <v>427</v>
      </c>
      <c r="K119" s="199" t="s">
        <v>1953</v>
      </c>
      <c r="L119" s="201">
        <v>421918796233</v>
      </c>
      <c r="M119" s="199" t="s">
        <v>1954</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19" t="s">
        <v>1370</v>
      </c>
      <c r="H121" s="265" t="s">
        <v>1371</v>
      </c>
      <c r="I121" s="200" t="s">
        <v>623</v>
      </c>
      <c r="J121" s="200" t="s">
        <v>427</v>
      </c>
      <c r="K121" s="200" t="s">
        <v>2704</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1423</v>
      </c>
      <c r="P127" s="199" t="s">
        <v>1424</v>
      </c>
    </row>
    <row r="128" spans="1:16" ht="12.75" x14ac:dyDescent="0.2">
      <c r="A128" s="198" t="s">
        <v>1955</v>
      </c>
      <c r="B128" s="199" t="s">
        <v>1956</v>
      </c>
      <c r="C128" s="200" t="s">
        <v>423</v>
      </c>
      <c r="D128" s="200" t="s">
        <v>474</v>
      </c>
      <c r="E128" s="199" t="s">
        <v>430</v>
      </c>
      <c r="F128" s="199" t="s">
        <v>475</v>
      </c>
      <c r="G128" s="320" t="s">
        <v>1957</v>
      </c>
      <c r="H128" s="320" t="s">
        <v>1958</v>
      </c>
      <c r="I128" s="199" t="s">
        <v>1959</v>
      </c>
      <c r="J128" s="199" t="s">
        <v>425</v>
      </c>
      <c r="K128" s="199" t="s">
        <v>1960</v>
      </c>
      <c r="L128" s="201">
        <v>421904260194</v>
      </c>
      <c r="M128" s="199" t="s">
        <v>1961</v>
      </c>
      <c r="N128" s="199"/>
      <c r="O128" s="199"/>
      <c r="P128" s="199"/>
    </row>
    <row r="129" spans="1:16" ht="12.75" x14ac:dyDescent="0.2">
      <c r="A129" s="198" t="s">
        <v>670</v>
      </c>
      <c r="B129" s="199" t="s">
        <v>671</v>
      </c>
      <c r="C129" s="200" t="s">
        <v>423</v>
      </c>
      <c r="D129" s="200" t="s">
        <v>474</v>
      </c>
      <c r="E129" s="199" t="s">
        <v>430</v>
      </c>
      <c r="F129" s="200" t="s">
        <v>525</v>
      </c>
      <c r="G129" s="311" t="s">
        <v>2705</v>
      </c>
      <c r="H129" s="199" t="s">
        <v>2706</v>
      </c>
      <c r="I129" s="199" t="s">
        <v>2707</v>
      </c>
      <c r="J129" s="199" t="s">
        <v>425</v>
      </c>
      <c r="K129" s="199" t="s">
        <v>2707</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1962</v>
      </c>
      <c r="E131" s="199" t="s">
        <v>1963</v>
      </c>
      <c r="F131" s="199" t="s">
        <v>1964</v>
      </c>
      <c r="G131" s="199" t="s">
        <v>682</v>
      </c>
      <c r="H131" s="199" t="s">
        <v>683</v>
      </c>
      <c r="I131" s="199" t="s">
        <v>1965</v>
      </c>
      <c r="J131" s="199" t="s">
        <v>427</v>
      </c>
      <c r="K131" s="199" t="s">
        <v>1965</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1425</v>
      </c>
      <c r="B133" s="199" t="s">
        <v>1426</v>
      </c>
      <c r="C133" s="200" t="s">
        <v>423</v>
      </c>
      <c r="D133" s="200" t="s">
        <v>1427</v>
      </c>
      <c r="E133" s="200" t="s">
        <v>1428</v>
      </c>
      <c r="F133" s="200" t="s">
        <v>1429</v>
      </c>
      <c r="G133" s="265" t="s">
        <v>1430</v>
      </c>
      <c r="H133" s="199" t="s">
        <v>1431</v>
      </c>
      <c r="I133" s="200" t="s">
        <v>1432</v>
      </c>
      <c r="J133" s="200" t="s">
        <v>425</v>
      </c>
      <c r="K133" s="200" t="s">
        <v>1432</v>
      </c>
      <c r="L133" s="201">
        <v>421903996977</v>
      </c>
      <c r="M133" s="200" t="s">
        <v>1433</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5">
        <v>421911597705</v>
      </c>
      <c r="M135" s="199" t="s">
        <v>707</v>
      </c>
      <c r="N135" s="199"/>
      <c r="O135" s="199" t="s">
        <v>1434</v>
      </c>
      <c r="P135" s="199"/>
    </row>
    <row r="136" spans="1:16" x14ac:dyDescent="0.2">
      <c r="A136" s="178" t="s">
        <v>1966</v>
      </c>
      <c r="B136" s="277" t="s">
        <v>1967</v>
      </c>
      <c r="C136" s="200" t="s">
        <v>423</v>
      </c>
      <c r="D136" s="277" t="s">
        <v>1968</v>
      </c>
      <c r="E136" s="277" t="s">
        <v>1428</v>
      </c>
      <c r="F136" s="277" t="s">
        <v>1429</v>
      </c>
      <c r="G136" s="277" t="s">
        <v>1969</v>
      </c>
      <c r="H136" s="277" t="s">
        <v>1970</v>
      </c>
      <c r="I136" s="277" t="s">
        <v>1971</v>
      </c>
      <c r="J136" s="199" t="s">
        <v>427</v>
      </c>
      <c r="K136" s="277" t="s">
        <v>1972</v>
      </c>
      <c r="L136" s="321">
        <v>421905762340</v>
      </c>
      <c r="M136" s="277" t="s">
        <v>1973</v>
      </c>
      <c r="N136" s="277"/>
      <c r="O136" s="277"/>
      <c r="P136" s="277"/>
    </row>
    <row r="137" spans="1:16" x14ac:dyDescent="0.2">
      <c r="A137" s="203" t="s">
        <v>2709</v>
      </c>
      <c r="B137" s="284" t="s">
        <v>2710</v>
      </c>
      <c r="C137" s="284" t="s">
        <v>423</v>
      </c>
      <c r="D137" s="284" t="s">
        <v>2711</v>
      </c>
      <c r="E137" s="284" t="s">
        <v>436</v>
      </c>
      <c r="F137" s="284" t="s">
        <v>494</v>
      </c>
      <c r="G137" s="284" t="s">
        <v>2712</v>
      </c>
      <c r="H137" s="284" t="s">
        <v>496</v>
      </c>
      <c r="I137" s="284" t="s">
        <v>497</v>
      </c>
      <c r="J137" s="284" t="s">
        <v>425</v>
      </c>
      <c r="K137" s="284" t="s">
        <v>497</v>
      </c>
      <c r="L137" s="285">
        <v>421911361044</v>
      </c>
      <c r="M137" s="284" t="s">
        <v>2713</v>
      </c>
      <c r="N137" s="284"/>
      <c r="O137" s="284"/>
      <c r="P137" s="284"/>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1974</v>
      </c>
      <c r="O141" s="199"/>
      <c r="P141" s="199"/>
    </row>
    <row r="142" spans="1:16" x14ac:dyDescent="0.2">
      <c r="A142" s="178" t="s">
        <v>1435</v>
      </c>
      <c r="B142" s="277" t="s">
        <v>1436</v>
      </c>
      <c r="C142" s="200" t="s">
        <v>423</v>
      </c>
      <c r="D142" s="277" t="s">
        <v>1437</v>
      </c>
      <c r="E142" s="277" t="s">
        <v>430</v>
      </c>
      <c r="F142" s="277" t="s">
        <v>426</v>
      </c>
      <c r="G142" s="277" t="s">
        <v>1438</v>
      </c>
      <c r="H142" s="277" t="s">
        <v>1439</v>
      </c>
      <c r="I142" s="277" t="s">
        <v>1440</v>
      </c>
      <c r="J142" s="277" t="s">
        <v>425</v>
      </c>
      <c r="K142" s="277" t="s">
        <v>1441</v>
      </c>
      <c r="L142" s="321" t="s">
        <v>1442</v>
      </c>
      <c r="M142" s="277" t="s">
        <v>1443</v>
      </c>
      <c r="N142" s="277"/>
      <c r="O142" s="277"/>
      <c r="P142" s="277"/>
    </row>
    <row r="143" spans="1:16" x14ac:dyDescent="0.2">
      <c r="A143" s="203" t="s">
        <v>2714</v>
      </c>
      <c r="B143" s="284" t="s">
        <v>2715</v>
      </c>
      <c r="C143" s="284" t="s">
        <v>423</v>
      </c>
      <c r="D143" s="284" t="s">
        <v>953</v>
      </c>
      <c r="E143" s="284" t="s">
        <v>431</v>
      </c>
      <c r="F143" s="284" t="s">
        <v>2716</v>
      </c>
      <c r="G143" s="284" t="s">
        <v>2717</v>
      </c>
      <c r="H143" s="284" t="s">
        <v>2718</v>
      </c>
      <c r="I143" s="284" t="s">
        <v>2719</v>
      </c>
      <c r="J143" s="284" t="s">
        <v>2720</v>
      </c>
      <c r="K143" s="284" t="s">
        <v>2719</v>
      </c>
      <c r="L143" s="285">
        <v>421415073611</v>
      </c>
      <c r="M143" s="284" t="s">
        <v>2721</v>
      </c>
      <c r="N143" s="284"/>
      <c r="O143" s="284"/>
      <c r="P143" s="284"/>
    </row>
    <row r="144" spans="1:16" x14ac:dyDescent="0.2">
      <c r="A144" s="198" t="s">
        <v>739</v>
      </c>
      <c r="B144" s="199" t="s">
        <v>740</v>
      </c>
      <c r="C144" s="200" t="s">
        <v>423</v>
      </c>
      <c r="D144" s="199" t="s">
        <v>1372</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09" t="s">
        <v>1444</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2722</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5">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5">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1445</v>
      </c>
    </row>
    <row r="159" spans="1:16" x14ac:dyDescent="0.2">
      <c r="A159" s="198" t="s">
        <v>1975</v>
      </c>
      <c r="B159" s="199" t="s">
        <v>1976</v>
      </c>
      <c r="C159" s="200" t="s">
        <v>423</v>
      </c>
      <c r="D159" s="200" t="s">
        <v>1977</v>
      </c>
      <c r="E159" s="200" t="s">
        <v>431</v>
      </c>
      <c r="F159" s="200" t="s">
        <v>725</v>
      </c>
      <c r="G159" s="265" t="s">
        <v>1978</v>
      </c>
      <c r="H159" s="265" t="s">
        <v>1979</v>
      </c>
      <c r="I159" s="200" t="s">
        <v>1980</v>
      </c>
      <c r="J159" s="200" t="s">
        <v>425</v>
      </c>
      <c r="K159" s="200" t="s">
        <v>1980</v>
      </c>
      <c r="L159" s="315">
        <v>421915802888</v>
      </c>
      <c r="M159" s="200" t="s">
        <v>1981</v>
      </c>
      <c r="N159" s="200"/>
      <c r="O159" s="200"/>
      <c r="P159" s="200"/>
    </row>
    <row r="160" spans="1:16" x14ac:dyDescent="0.2">
      <c r="A160" s="198" t="s">
        <v>1982</v>
      </c>
      <c r="B160" s="199" t="s">
        <v>1983</v>
      </c>
      <c r="C160" s="200" t="s">
        <v>423</v>
      </c>
      <c r="D160" s="200" t="s">
        <v>1984</v>
      </c>
      <c r="E160" s="199" t="s">
        <v>430</v>
      </c>
      <c r="F160" s="199" t="s">
        <v>1985</v>
      </c>
      <c r="G160" s="199" t="s">
        <v>1986</v>
      </c>
      <c r="H160" s="199" t="s">
        <v>1987</v>
      </c>
      <c r="I160" s="199" t="s">
        <v>1988</v>
      </c>
      <c r="J160" s="199" t="s">
        <v>427</v>
      </c>
      <c r="K160" s="199" t="s">
        <v>1988</v>
      </c>
      <c r="L160" s="201">
        <v>421905343077</v>
      </c>
      <c r="M160" s="199" t="s">
        <v>1989</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4" t="s">
        <v>869</v>
      </c>
      <c r="C162" s="284" t="s">
        <v>423</v>
      </c>
      <c r="D162" s="284" t="s">
        <v>474</v>
      </c>
      <c r="E162" s="284" t="s">
        <v>430</v>
      </c>
      <c r="F162" s="284" t="s">
        <v>525</v>
      </c>
      <c r="G162" s="284" t="s">
        <v>870</v>
      </c>
      <c r="H162" s="284" t="s">
        <v>871</v>
      </c>
      <c r="I162" s="284" t="s">
        <v>1990</v>
      </c>
      <c r="J162" s="284" t="s">
        <v>872</v>
      </c>
      <c r="K162" s="284" t="s">
        <v>2723</v>
      </c>
      <c r="L162" s="285" t="s">
        <v>2724</v>
      </c>
      <c r="M162" s="284" t="s">
        <v>873</v>
      </c>
      <c r="N162" s="284"/>
      <c r="O162" s="284"/>
      <c r="P162" s="284"/>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1991</v>
      </c>
      <c r="I164" s="200" t="s">
        <v>884</v>
      </c>
      <c r="J164" s="200" t="s">
        <v>427</v>
      </c>
      <c r="K164" s="200" t="s">
        <v>1446</v>
      </c>
      <c r="L164" s="201">
        <v>421915499077</v>
      </c>
      <c r="M164" s="200" t="s">
        <v>885</v>
      </c>
      <c r="N164" s="200"/>
      <c r="O164" s="200"/>
      <c r="P164" s="200"/>
    </row>
    <row r="165" spans="1:16" x14ac:dyDescent="0.2">
      <c r="A165" s="198" t="s">
        <v>886</v>
      </c>
      <c r="B165" s="199" t="s">
        <v>887</v>
      </c>
      <c r="C165" s="200" t="s">
        <v>423</v>
      </c>
      <c r="D165" s="200" t="s">
        <v>1992</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1993</v>
      </c>
      <c r="B166" s="199" t="s">
        <v>1994</v>
      </c>
      <c r="C166" s="200" t="s">
        <v>423</v>
      </c>
      <c r="D166" s="199" t="s">
        <v>1995</v>
      </c>
      <c r="E166" s="199" t="s">
        <v>430</v>
      </c>
      <c r="F166" s="199" t="s">
        <v>893</v>
      </c>
      <c r="G166" s="265" t="s">
        <v>1996</v>
      </c>
      <c r="H166" s="265" t="s">
        <v>1997</v>
      </c>
      <c r="I166" s="199" t="s">
        <v>1998</v>
      </c>
      <c r="J166" s="199" t="s">
        <v>427</v>
      </c>
      <c r="K166" s="199" t="s">
        <v>1998</v>
      </c>
      <c r="L166" s="201">
        <v>421915902632</v>
      </c>
      <c r="M166" s="199" t="s">
        <v>1999</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1">
        <v>421905486716</v>
      </c>
      <c r="M170" s="278" t="s">
        <v>924</v>
      </c>
      <c r="N170" s="277"/>
      <c r="O170" s="278"/>
      <c r="P170" s="277"/>
    </row>
    <row r="171" spans="1:16" x14ac:dyDescent="0.2">
      <c r="A171" s="178" t="s">
        <v>2000</v>
      </c>
      <c r="B171" s="277" t="s">
        <v>2001</v>
      </c>
      <c r="C171" s="200" t="s">
        <v>423</v>
      </c>
      <c r="D171" s="277" t="s">
        <v>2002</v>
      </c>
      <c r="E171" s="277" t="s">
        <v>2003</v>
      </c>
      <c r="F171" s="277" t="s">
        <v>2004</v>
      </c>
      <c r="G171" s="277" t="s">
        <v>2005</v>
      </c>
      <c r="H171" s="277" t="s">
        <v>2006</v>
      </c>
      <c r="I171" s="277" t="s">
        <v>2007</v>
      </c>
      <c r="J171" s="277" t="s">
        <v>427</v>
      </c>
      <c r="K171" s="277" t="s">
        <v>2007</v>
      </c>
      <c r="L171" s="321">
        <v>421905533719</v>
      </c>
      <c r="M171" s="277" t="s">
        <v>2725</v>
      </c>
      <c r="N171" s="277"/>
      <c r="O171" s="278"/>
      <c r="P171" s="277"/>
    </row>
    <row r="172" spans="1:16" x14ac:dyDescent="0.2">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2">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2">
      <c r="A174" s="198" t="s">
        <v>1447</v>
      </c>
      <c r="B174" s="199" t="s">
        <v>1448</v>
      </c>
      <c r="C174" s="200" t="s">
        <v>423</v>
      </c>
      <c r="D174" s="200" t="s">
        <v>1449</v>
      </c>
      <c r="E174" s="200" t="s">
        <v>434</v>
      </c>
      <c r="F174" s="200" t="s">
        <v>433</v>
      </c>
      <c r="G174" s="265" t="s">
        <v>1450</v>
      </c>
      <c r="H174" s="199" t="s">
        <v>1451</v>
      </c>
      <c r="I174" s="200" t="s">
        <v>1452</v>
      </c>
      <c r="J174" s="200" t="s">
        <v>425</v>
      </c>
      <c r="K174" s="200"/>
      <c r="L174" s="201">
        <v>421907953701</v>
      </c>
      <c r="M174" s="200" t="s">
        <v>2008</v>
      </c>
      <c r="N174" s="199"/>
      <c r="O174" s="200"/>
      <c r="P174" s="199"/>
    </row>
    <row r="175" spans="1:16" x14ac:dyDescent="0.2">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2">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2">
      <c r="A177" s="198" t="s">
        <v>2009</v>
      </c>
      <c r="B177" s="199" t="s">
        <v>2010</v>
      </c>
      <c r="C177" s="200" t="s">
        <v>423</v>
      </c>
      <c r="D177" s="199" t="s">
        <v>2011</v>
      </c>
      <c r="E177" s="277" t="s">
        <v>2012</v>
      </c>
      <c r="F177" s="199" t="s">
        <v>2013</v>
      </c>
      <c r="G177" s="265" t="s">
        <v>2014</v>
      </c>
      <c r="H177" s="265" t="s">
        <v>2015</v>
      </c>
      <c r="I177" s="199" t="s">
        <v>2016</v>
      </c>
      <c r="J177" s="199" t="s">
        <v>427</v>
      </c>
      <c r="K177" s="199" t="s">
        <v>2016</v>
      </c>
      <c r="L177" s="201">
        <v>421908553335</v>
      </c>
      <c r="M177" s="199" t="s">
        <v>2017</v>
      </c>
      <c r="N177" s="199"/>
      <c r="O177" s="199"/>
      <c r="P177" s="199"/>
    </row>
    <row r="178" spans="1:16" x14ac:dyDescent="0.2">
      <c r="A178" s="178" t="s">
        <v>959</v>
      </c>
      <c r="B178" s="277" t="s">
        <v>960</v>
      </c>
      <c r="C178" s="200" t="s">
        <v>423</v>
      </c>
      <c r="D178" s="200" t="s">
        <v>474</v>
      </c>
      <c r="E178" s="277" t="s">
        <v>430</v>
      </c>
      <c r="F178" s="200" t="s">
        <v>525</v>
      </c>
      <c r="G178" s="277" t="s">
        <v>961</v>
      </c>
      <c r="H178" s="277" t="s">
        <v>962</v>
      </c>
      <c r="I178" s="277" t="s">
        <v>963</v>
      </c>
      <c r="J178" s="277" t="s">
        <v>427</v>
      </c>
      <c r="K178" s="277" t="s">
        <v>963</v>
      </c>
      <c r="L178" s="321">
        <v>421905245008</v>
      </c>
      <c r="M178" s="277" t="s">
        <v>964</v>
      </c>
      <c r="N178" s="277"/>
      <c r="O178" s="277"/>
      <c r="P178" s="277"/>
    </row>
    <row r="179" spans="1:16" ht="22.5" x14ac:dyDescent="0.2">
      <c r="A179" s="178" t="s">
        <v>1453</v>
      </c>
      <c r="B179" s="317" t="s">
        <v>1454</v>
      </c>
      <c r="C179" s="200" t="s">
        <v>423</v>
      </c>
      <c r="D179" s="277" t="s">
        <v>1437</v>
      </c>
      <c r="E179" s="277" t="s">
        <v>430</v>
      </c>
      <c r="F179" s="277" t="s">
        <v>426</v>
      </c>
      <c r="G179" s="277" t="s">
        <v>1455</v>
      </c>
      <c r="H179" s="277" t="s">
        <v>1456</v>
      </c>
      <c r="I179" s="277" t="s">
        <v>1440</v>
      </c>
      <c r="J179" s="277" t="s">
        <v>425</v>
      </c>
      <c r="K179" s="277" t="s">
        <v>2018</v>
      </c>
      <c r="L179" s="322" t="s">
        <v>1457</v>
      </c>
      <c r="M179" s="277" t="s">
        <v>1458</v>
      </c>
      <c r="N179" s="277"/>
      <c r="O179" s="277"/>
      <c r="P179" s="277"/>
    </row>
    <row r="180" spans="1:16" x14ac:dyDescent="0.2">
      <c r="A180" s="178" t="s">
        <v>965</v>
      </c>
      <c r="B180" s="277" t="s">
        <v>966</v>
      </c>
      <c r="C180" s="277" t="s">
        <v>423</v>
      </c>
      <c r="D180" s="200" t="s">
        <v>1459</v>
      </c>
      <c r="E180" s="277" t="s">
        <v>434</v>
      </c>
      <c r="F180" s="200" t="s">
        <v>435</v>
      </c>
      <c r="G180" s="277" t="s">
        <v>967</v>
      </c>
      <c r="H180" s="277" t="s">
        <v>968</v>
      </c>
      <c r="I180" s="277" t="s">
        <v>969</v>
      </c>
      <c r="J180" s="277" t="s">
        <v>425</v>
      </c>
      <c r="K180" s="277" t="s">
        <v>970</v>
      </c>
      <c r="L180" s="321">
        <v>421918808923</v>
      </c>
      <c r="M180" s="277" t="s">
        <v>971</v>
      </c>
      <c r="N180" s="277"/>
      <c r="O180" s="277"/>
      <c r="P180" s="277"/>
    </row>
    <row r="181" spans="1:16" x14ac:dyDescent="0.2">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2">
      <c r="A182" s="178" t="s">
        <v>980</v>
      </c>
      <c r="B182" s="277" t="s">
        <v>981</v>
      </c>
      <c r="C182" s="277" t="s">
        <v>423</v>
      </c>
      <c r="D182" s="200" t="s">
        <v>474</v>
      </c>
      <c r="E182" s="277" t="s">
        <v>430</v>
      </c>
      <c r="F182" s="200" t="s">
        <v>525</v>
      </c>
      <c r="G182" s="277" t="s">
        <v>982</v>
      </c>
      <c r="H182" s="323" t="s">
        <v>983</v>
      </c>
      <c r="I182" s="277" t="s">
        <v>984</v>
      </c>
      <c r="J182" s="277" t="s">
        <v>425</v>
      </c>
      <c r="K182" s="277" t="s">
        <v>984</v>
      </c>
      <c r="L182" s="321">
        <v>421915282858</v>
      </c>
      <c r="M182" s="277" t="s">
        <v>985</v>
      </c>
      <c r="N182" s="277"/>
      <c r="O182" s="277"/>
      <c r="P182" s="277"/>
    </row>
    <row r="183" spans="1:16" ht="12.75" x14ac:dyDescent="0.2">
      <c r="A183" s="178" t="s">
        <v>2019</v>
      </c>
      <c r="B183" s="277" t="s">
        <v>2020</v>
      </c>
      <c r="C183" s="277" t="s">
        <v>423</v>
      </c>
      <c r="D183" s="200" t="s">
        <v>2021</v>
      </c>
      <c r="E183" s="277" t="s">
        <v>430</v>
      </c>
      <c r="F183" s="200" t="s">
        <v>2022</v>
      </c>
      <c r="G183" s="324" t="s">
        <v>2023</v>
      </c>
      <c r="H183" s="323" t="s">
        <v>2024</v>
      </c>
      <c r="I183" s="277" t="s">
        <v>2025</v>
      </c>
      <c r="J183" s="277" t="s">
        <v>2026</v>
      </c>
      <c r="K183" s="277" t="s">
        <v>2027</v>
      </c>
      <c r="L183" s="321">
        <v>421905283021</v>
      </c>
      <c r="M183" s="277" t="s">
        <v>2028</v>
      </c>
      <c r="N183" s="277"/>
      <c r="O183" s="277"/>
      <c r="P183" s="277"/>
    </row>
    <row r="184" spans="1:16" x14ac:dyDescent="0.2">
      <c r="A184" s="203" t="s">
        <v>2726</v>
      </c>
      <c r="B184" s="284" t="s">
        <v>2727</v>
      </c>
      <c r="C184" s="284" t="s">
        <v>2728</v>
      </c>
      <c r="D184" s="284" t="s">
        <v>2729</v>
      </c>
      <c r="E184" s="284" t="s">
        <v>2730</v>
      </c>
      <c r="F184" s="284" t="s">
        <v>2731</v>
      </c>
      <c r="G184" s="284" t="s">
        <v>2732</v>
      </c>
      <c r="H184" s="284" t="s">
        <v>2733</v>
      </c>
      <c r="I184" s="284" t="s">
        <v>2734</v>
      </c>
      <c r="J184" s="284" t="s">
        <v>2735</v>
      </c>
      <c r="K184" s="284" t="s">
        <v>2734</v>
      </c>
      <c r="L184" s="285">
        <v>421905365513</v>
      </c>
      <c r="M184" s="284" t="s">
        <v>2736</v>
      </c>
      <c r="N184" s="284"/>
      <c r="O184" s="284"/>
      <c r="P184" s="284"/>
    </row>
    <row r="185" spans="1:16" x14ac:dyDescent="0.2">
      <c r="A185" s="203" t="s">
        <v>2737</v>
      </c>
      <c r="B185" s="284" t="s">
        <v>2738</v>
      </c>
      <c r="C185" s="284" t="s">
        <v>423</v>
      </c>
      <c r="D185" s="284" t="s">
        <v>2739</v>
      </c>
      <c r="E185" s="284" t="s">
        <v>2740</v>
      </c>
      <c r="F185" s="284" t="s">
        <v>2741</v>
      </c>
      <c r="G185" s="284" t="s">
        <v>2742</v>
      </c>
      <c r="H185" s="284" t="s">
        <v>2743</v>
      </c>
      <c r="I185" s="284" t="s">
        <v>2744</v>
      </c>
      <c r="J185" s="284" t="s">
        <v>425</v>
      </c>
      <c r="K185" s="284" t="s">
        <v>2745</v>
      </c>
      <c r="L185" s="285">
        <v>421944608826</v>
      </c>
      <c r="M185" s="284" t="s">
        <v>2360</v>
      </c>
      <c r="N185" s="284"/>
      <c r="O185" s="284"/>
      <c r="P185" s="284"/>
    </row>
    <row r="186" spans="1:16" x14ac:dyDescent="0.2">
      <c r="A186" s="203" t="s">
        <v>2746</v>
      </c>
      <c r="B186" s="284" t="s">
        <v>2747</v>
      </c>
      <c r="C186" s="284" t="s">
        <v>423</v>
      </c>
      <c r="D186" s="284" t="s">
        <v>2748</v>
      </c>
      <c r="E186" s="284" t="s">
        <v>2708</v>
      </c>
      <c r="F186" s="284" t="s">
        <v>1016</v>
      </c>
      <c r="G186" s="284" t="s">
        <v>2749</v>
      </c>
      <c r="H186" s="284" t="s">
        <v>2750</v>
      </c>
      <c r="I186" s="284" t="s">
        <v>2751</v>
      </c>
      <c r="J186" s="284" t="s">
        <v>425</v>
      </c>
      <c r="K186" s="284" t="s">
        <v>2751</v>
      </c>
      <c r="L186" s="285">
        <v>421903226107</v>
      </c>
      <c r="M186" s="284" t="s">
        <v>2752</v>
      </c>
      <c r="N186" s="284"/>
      <c r="O186" s="284"/>
      <c r="P186" s="284"/>
    </row>
    <row r="187" spans="1:16" x14ac:dyDescent="0.2">
      <c r="A187" s="203" t="s">
        <v>2753</v>
      </c>
      <c r="B187" s="284" t="s">
        <v>2754</v>
      </c>
      <c r="C187" s="284" t="s">
        <v>423</v>
      </c>
      <c r="D187" s="284" t="s">
        <v>2755</v>
      </c>
      <c r="E187" s="284" t="s">
        <v>2756</v>
      </c>
      <c r="F187" s="284" t="s">
        <v>2757</v>
      </c>
      <c r="G187" s="284" t="s">
        <v>2360</v>
      </c>
      <c r="H187" s="284" t="s">
        <v>2758</v>
      </c>
      <c r="I187" s="284" t="s">
        <v>2759</v>
      </c>
      <c r="J187" s="284" t="s">
        <v>425</v>
      </c>
      <c r="K187" s="284" t="s">
        <v>2360</v>
      </c>
      <c r="L187" s="285" t="s">
        <v>2360</v>
      </c>
      <c r="M187" s="284" t="s">
        <v>2760</v>
      </c>
      <c r="N187" s="284"/>
      <c r="O187" s="284"/>
      <c r="P187" s="284"/>
    </row>
    <row r="188" spans="1:16" ht="12.75" x14ac:dyDescent="0.2">
      <c r="A188" s="203" t="s">
        <v>2029</v>
      </c>
      <c r="B188" s="284" t="s">
        <v>2030</v>
      </c>
      <c r="C188" s="284" t="s">
        <v>2031</v>
      </c>
      <c r="D188" s="284" t="s">
        <v>2032</v>
      </c>
      <c r="E188" s="284" t="s">
        <v>430</v>
      </c>
      <c r="F188" s="284" t="s">
        <v>525</v>
      </c>
      <c r="G188" s="312" t="s">
        <v>2033</v>
      </c>
      <c r="H188" s="284" t="s">
        <v>2034</v>
      </c>
      <c r="I188" s="284" t="s">
        <v>2035</v>
      </c>
      <c r="J188" s="284" t="s">
        <v>1707</v>
      </c>
      <c r="K188" s="284" t="s">
        <v>2036</v>
      </c>
      <c r="L188" s="285">
        <v>421917905248</v>
      </c>
      <c r="M188" s="284" t="s">
        <v>2037</v>
      </c>
      <c r="N188" s="284"/>
      <c r="O188" s="284"/>
      <c r="P188" s="284"/>
    </row>
    <row r="189" spans="1:16" x14ac:dyDescent="0.2">
      <c r="A189" s="203" t="s">
        <v>2038</v>
      </c>
      <c r="B189" s="284" t="s">
        <v>2039</v>
      </c>
      <c r="C189" s="284" t="s">
        <v>423</v>
      </c>
      <c r="D189" s="284" t="s">
        <v>2040</v>
      </c>
      <c r="E189" s="284" t="s">
        <v>430</v>
      </c>
      <c r="F189" s="284" t="s">
        <v>551</v>
      </c>
      <c r="G189" s="284" t="s">
        <v>2041</v>
      </c>
      <c r="H189" s="284" t="s">
        <v>2042</v>
      </c>
      <c r="I189" s="284" t="s">
        <v>752</v>
      </c>
      <c r="J189" s="284" t="s">
        <v>425</v>
      </c>
      <c r="K189" s="284" t="s">
        <v>752</v>
      </c>
      <c r="L189" s="285">
        <v>421905245825</v>
      </c>
      <c r="M189" s="284" t="s">
        <v>2043</v>
      </c>
      <c r="N189" s="284"/>
      <c r="O189" s="284"/>
      <c r="P189" s="284"/>
    </row>
    <row r="190" spans="1:16" x14ac:dyDescent="0.2">
      <c r="A190" s="203" t="s">
        <v>2238</v>
      </c>
      <c r="B190" s="284" t="s">
        <v>2239</v>
      </c>
      <c r="C190" s="284" t="s">
        <v>423</v>
      </c>
      <c r="D190" s="284" t="s">
        <v>2240</v>
      </c>
      <c r="E190" s="284" t="s">
        <v>430</v>
      </c>
      <c r="F190" s="284" t="s">
        <v>2241</v>
      </c>
      <c r="G190" s="284" t="s">
        <v>2242</v>
      </c>
      <c r="H190" s="284" t="s">
        <v>2243</v>
      </c>
      <c r="I190" s="284" t="s">
        <v>2244</v>
      </c>
      <c r="J190" s="277" t="s">
        <v>427</v>
      </c>
      <c r="K190" s="284"/>
      <c r="L190" s="285"/>
      <c r="M190" s="284" t="s">
        <v>2245</v>
      </c>
      <c r="N190" s="284"/>
      <c r="O190" s="284"/>
      <c r="P190" s="284"/>
    </row>
    <row r="191" spans="1:16" x14ac:dyDescent="0.2">
      <c r="A191" s="203" t="s">
        <v>2761</v>
      </c>
      <c r="B191" s="284" t="s">
        <v>2762</v>
      </c>
      <c r="C191" s="284" t="s">
        <v>423</v>
      </c>
      <c r="D191" s="284" t="s">
        <v>2763</v>
      </c>
      <c r="E191" s="284" t="s">
        <v>434</v>
      </c>
      <c r="F191" s="284" t="s">
        <v>435</v>
      </c>
      <c r="G191" s="284" t="s">
        <v>2764</v>
      </c>
      <c r="H191" s="284" t="s">
        <v>2765</v>
      </c>
      <c r="I191" s="284" t="s">
        <v>2766</v>
      </c>
      <c r="J191" s="284" t="s">
        <v>427</v>
      </c>
      <c r="K191" s="284" t="s">
        <v>2766</v>
      </c>
      <c r="L191" s="285">
        <v>421911830220</v>
      </c>
      <c r="M191" s="284" t="s">
        <v>2767</v>
      </c>
      <c r="N191" s="284"/>
      <c r="O191" s="284"/>
      <c r="P191" s="284"/>
    </row>
    <row r="192" spans="1:16" x14ac:dyDescent="0.2">
      <c r="A192" s="203" t="s">
        <v>2768</v>
      </c>
      <c r="B192" s="284" t="s">
        <v>2769</v>
      </c>
      <c r="C192" s="284" t="s">
        <v>423</v>
      </c>
      <c r="D192" s="284" t="s">
        <v>2770</v>
      </c>
      <c r="E192" s="284" t="s">
        <v>430</v>
      </c>
      <c r="F192" s="284" t="s">
        <v>758</v>
      </c>
      <c r="G192" s="284" t="s">
        <v>2771</v>
      </c>
      <c r="H192" s="284" t="s">
        <v>2772</v>
      </c>
      <c r="I192" s="284" t="s">
        <v>2773</v>
      </c>
      <c r="J192" s="284" t="s">
        <v>2524</v>
      </c>
      <c r="K192" s="284" t="s">
        <v>2773</v>
      </c>
      <c r="L192" s="285">
        <v>421915714821</v>
      </c>
      <c r="M192" s="284" t="s">
        <v>2774</v>
      </c>
      <c r="N192" s="284"/>
      <c r="O192" s="284"/>
      <c r="P192" s="284"/>
    </row>
    <row r="193" spans="1:16" x14ac:dyDescent="0.2">
      <c r="A193" s="203" t="s">
        <v>2775</v>
      </c>
      <c r="B193" s="284" t="s">
        <v>2776</v>
      </c>
      <c r="C193" s="284" t="s">
        <v>423</v>
      </c>
      <c r="D193" s="284" t="s">
        <v>2777</v>
      </c>
      <c r="E193" s="284" t="s">
        <v>1711</v>
      </c>
      <c r="F193" s="284" t="s">
        <v>1780</v>
      </c>
      <c r="G193" s="284" t="s">
        <v>2778</v>
      </c>
      <c r="H193" s="284" t="s">
        <v>2779</v>
      </c>
      <c r="I193" s="284" t="s">
        <v>2780</v>
      </c>
      <c r="J193" s="284" t="s">
        <v>425</v>
      </c>
      <c r="K193" s="284" t="s">
        <v>2780</v>
      </c>
      <c r="L193" s="285">
        <v>421905315540</v>
      </c>
      <c r="M193" s="284" t="s">
        <v>2781</v>
      </c>
      <c r="N193" s="284"/>
      <c r="O193" s="284"/>
      <c r="P193" s="284"/>
    </row>
    <row r="194" spans="1:16" x14ac:dyDescent="0.2">
      <c r="A194" s="203" t="s">
        <v>2782</v>
      </c>
      <c r="B194" s="284" t="s">
        <v>2783</v>
      </c>
      <c r="C194" s="284" t="s">
        <v>423</v>
      </c>
      <c r="D194" s="284" t="s">
        <v>2784</v>
      </c>
      <c r="E194" s="284" t="s">
        <v>1874</v>
      </c>
      <c r="F194" s="284" t="s">
        <v>1875</v>
      </c>
      <c r="G194" s="284" t="s">
        <v>2360</v>
      </c>
      <c r="H194" s="284" t="s">
        <v>2785</v>
      </c>
      <c r="I194" s="284" t="s">
        <v>2786</v>
      </c>
      <c r="J194" s="284" t="s">
        <v>427</v>
      </c>
      <c r="K194" s="284" t="s">
        <v>2786</v>
      </c>
      <c r="L194" s="285">
        <v>421948137172</v>
      </c>
      <c r="M194" s="284" t="s">
        <v>2360</v>
      </c>
      <c r="N194" s="284"/>
      <c r="O194" s="284"/>
      <c r="P194" s="284"/>
    </row>
    <row r="195" spans="1:16" x14ac:dyDescent="0.2">
      <c r="A195" s="203" t="s">
        <v>2787</v>
      </c>
      <c r="B195" s="284" t="s">
        <v>2788</v>
      </c>
      <c r="C195" s="284" t="s">
        <v>423</v>
      </c>
      <c r="D195" s="284" t="s">
        <v>2789</v>
      </c>
      <c r="E195" s="284" t="s">
        <v>434</v>
      </c>
      <c r="F195" s="284" t="s">
        <v>433</v>
      </c>
      <c r="G195" s="284" t="s">
        <v>2790</v>
      </c>
      <c r="H195" s="284" t="s">
        <v>2791</v>
      </c>
      <c r="I195" s="284" t="s">
        <v>2792</v>
      </c>
      <c r="J195" s="284" t="s">
        <v>427</v>
      </c>
      <c r="K195" s="284" t="s">
        <v>2793</v>
      </c>
      <c r="L195" s="285">
        <v>421918766009</v>
      </c>
      <c r="M195" s="284" t="s">
        <v>2794</v>
      </c>
      <c r="N195" s="284"/>
      <c r="O195" s="284"/>
      <c r="P195" s="284"/>
    </row>
    <row r="196" spans="1:16" x14ac:dyDescent="0.2">
      <c r="A196" s="198" t="s">
        <v>1460</v>
      </c>
      <c r="B196" s="199" t="s">
        <v>1461</v>
      </c>
      <c r="C196" s="200" t="s">
        <v>423</v>
      </c>
      <c r="D196" s="199" t="s">
        <v>524</v>
      </c>
      <c r="E196" s="199" t="s">
        <v>430</v>
      </c>
      <c r="F196" s="199" t="s">
        <v>525</v>
      </c>
      <c r="G196" s="199" t="s">
        <v>1462</v>
      </c>
      <c r="H196" s="199" t="s">
        <v>1463</v>
      </c>
      <c r="I196" s="199" t="s">
        <v>1464</v>
      </c>
      <c r="J196" s="199" t="s">
        <v>1465</v>
      </c>
      <c r="K196" s="199" t="s">
        <v>1464</v>
      </c>
      <c r="L196" s="201">
        <v>421917176673</v>
      </c>
      <c r="M196" s="199" t="s">
        <v>1466</v>
      </c>
      <c r="N196" s="199"/>
      <c r="O196" s="199"/>
      <c r="P196" s="199"/>
    </row>
    <row r="197" spans="1:16" x14ac:dyDescent="0.2">
      <c r="A197" s="203" t="s">
        <v>2795</v>
      </c>
      <c r="B197" s="284" t="s">
        <v>2796</v>
      </c>
      <c r="C197" s="284" t="s">
        <v>423</v>
      </c>
      <c r="D197" s="284" t="s">
        <v>2797</v>
      </c>
      <c r="E197" s="284" t="s">
        <v>2798</v>
      </c>
      <c r="F197" s="284" t="s">
        <v>433</v>
      </c>
      <c r="G197" s="284" t="s">
        <v>2360</v>
      </c>
      <c r="H197" s="284" t="s">
        <v>2799</v>
      </c>
      <c r="I197" s="284" t="s">
        <v>2800</v>
      </c>
      <c r="J197" s="284" t="s">
        <v>2801</v>
      </c>
      <c r="K197" s="284" t="s">
        <v>2800</v>
      </c>
      <c r="L197" s="285">
        <v>421948633996</v>
      </c>
      <c r="M197" s="284" t="s">
        <v>2360</v>
      </c>
      <c r="N197" s="284"/>
      <c r="O197" s="284"/>
      <c r="P197" s="284"/>
    </row>
    <row r="198" spans="1:16" x14ac:dyDescent="0.2">
      <c r="A198" s="203" t="s">
        <v>2802</v>
      </c>
      <c r="B198" s="284" t="s">
        <v>2803</v>
      </c>
      <c r="C198" s="284" t="s">
        <v>423</v>
      </c>
      <c r="D198" s="284" t="s">
        <v>2804</v>
      </c>
      <c r="E198" s="284" t="s">
        <v>2805</v>
      </c>
      <c r="F198" s="284" t="s">
        <v>2806</v>
      </c>
      <c r="G198" s="284" t="s">
        <v>2807</v>
      </c>
      <c r="H198" s="284" t="s">
        <v>2808</v>
      </c>
      <c r="I198" s="284" t="s">
        <v>2809</v>
      </c>
      <c r="J198" s="284" t="s">
        <v>425</v>
      </c>
      <c r="K198" s="284" t="s">
        <v>2810</v>
      </c>
      <c r="L198" s="285">
        <v>421908470934</v>
      </c>
      <c r="M198" s="284" t="s">
        <v>2811</v>
      </c>
      <c r="N198" s="284"/>
      <c r="O198" s="284"/>
      <c r="P198" s="284"/>
    </row>
    <row r="199" spans="1:16" x14ac:dyDescent="0.2">
      <c r="A199" s="203" t="s">
        <v>2812</v>
      </c>
      <c r="B199" s="284" t="s">
        <v>2813</v>
      </c>
      <c r="C199" s="284" t="s">
        <v>423</v>
      </c>
      <c r="D199" s="284" t="s">
        <v>2814</v>
      </c>
      <c r="E199" s="284" t="s">
        <v>2815</v>
      </c>
      <c r="F199" s="284" t="s">
        <v>2816</v>
      </c>
      <c r="G199" s="284" t="s">
        <v>2817</v>
      </c>
      <c r="H199" s="284" t="s">
        <v>2818</v>
      </c>
      <c r="I199" s="284" t="s">
        <v>2819</v>
      </c>
      <c r="J199" s="284" t="s">
        <v>427</v>
      </c>
      <c r="K199" s="284" t="s">
        <v>2820</v>
      </c>
      <c r="L199" s="285">
        <v>421903544565</v>
      </c>
      <c r="M199" s="284" t="s">
        <v>2360</v>
      </c>
      <c r="N199" s="284"/>
      <c r="O199" s="284"/>
      <c r="P199" s="284"/>
    </row>
    <row r="200" spans="1:16" x14ac:dyDescent="0.2">
      <c r="A200" s="203" t="s">
        <v>2821</v>
      </c>
      <c r="B200" s="284" t="s">
        <v>2822</v>
      </c>
      <c r="C200" s="284" t="s">
        <v>423</v>
      </c>
      <c r="D200" s="284" t="s">
        <v>2823</v>
      </c>
      <c r="E200" s="284" t="s">
        <v>430</v>
      </c>
      <c r="F200" s="284" t="s">
        <v>551</v>
      </c>
      <c r="G200" s="284" t="s">
        <v>2824</v>
      </c>
      <c r="H200" s="284" t="s">
        <v>2825</v>
      </c>
      <c r="I200" s="284" t="s">
        <v>2826</v>
      </c>
      <c r="J200" s="284" t="s">
        <v>2524</v>
      </c>
      <c r="K200" s="284" t="s">
        <v>2827</v>
      </c>
      <c r="L200" s="285">
        <v>421911787770</v>
      </c>
      <c r="M200" s="284" t="s">
        <v>2828</v>
      </c>
      <c r="N200" s="284"/>
      <c r="O200" s="284"/>
      <c r="P200" s="284"/>
    </row>
    <row r="201" spans="1:16" x14ac:dyDescent="0.2">
      <c r="A201" s="203" t="s">
        <v>2829</v>
      </c>
      <c r="B201" s="284" t="s">
        <v>2830</v>
      </c>
      <c r="C201" s="284" t="s">
        <v>423</v>
      </c>
      <c r="D201" s="284" t="s">
        <v>2831</v>
      </c>
      <c r="E201" s="284" t="s">
        <v>430</v>
      </c>
      <c r="F201" s="284" t="s">
        <v>2832</v>
      </c>
      <c r="G201" s="284" t="s">
        <v>2833</v>
      </c>
      <c r="H201" s="284" t="s">
        <v>2834</v>
      </c>
      <c r="I201" s="284" t="s">
        <v>2835</v>
      </c>
      <c r="J201" s="284" t="s">
        <v>425</v>
      </c>
      <c r="K201" s="284" t="s">
        <v>2835</v>
      </c>
      <c r="L201" s="285">
        <v>421903408371</v>
      </c>
      <c r="M201" s="284" t="s">
        <v>2836</v>
      </c>
      <c r="N201" s="284"/>
      <c r="O201" s="284"/>
      <c r="P201" s="284"/>
    </row>
    <row r="202" spans="1:16" x14ac:dyDescent="0.2">
      <c r="A202" s="203" t="s">
        <v>2837</v>
      </c>
      <c r="B202" s="284" t="s">
        <v>2838</v>
      </c>
      <c r="C202" s="284" t="s">
        <v>423</v>
      </c>
      <c r="D202" s="284" t="s">
        <v>2839</v>
      </c>
      <c r="E202" s="284" t="s">
        <v>430</v>
      </c>
      <c r="F202" s="284" t="s">
        <v>826</v>
      </c>
      <c r="G202" s="284" t="s">
        <v>2840</v>
      </c>
      <c r="H202" s="284" t="s">
        <v>2841</v>
      </c>
      <c r="I202" s="284" t="s">
        <v>2842</v>
      </c>
      <c r="J202" s="284" t="s">
        <v>425</v>
      </c>
      <c r="K202" s="284" t="s">
        <v>2842</v>
      </c>
      <c r="L202" s="285">
        <v>421905710859</v>
      </c>
      <c r="M202" s="284" t="s">
        <v>2843</v>
      </c>
      <c r="N202" s="284"/>
      <c r="O202" s="284"/>
      <c r="P202" s="284"/>
    </row>
    <row r="203" spans="1:16" x14ac:dyDescent="0.2">
      <c r="A203" s="203" t="s">
        <v>2844</v>
      </c>
      <c r="B203" s="284" t="s">
        <v>2845</v>
      </c>
      <c r="C203" s="284" t="s">
        <v>423</v>
      </c>
      <c r="D203" s="284" t="s">
        <v>2846</v>
      </c>
      <c r="E203" s="284" t="s">
        <v>2847</v>
      </c>
      <c r="F203" s="284" t="s">
        <v>2848</v>
      </c>
      <c r="G203" s="284" t="s">
        <v>2849</v>
      </c>
      <c r="H203" s="284" t="s">
        <v>2850</v>
      </c>
      <c r="I203" s="284" t="s">
        <v>2851</v>
      </c>
      <c r="J203" s="284" t="s">
        <v>425</v>
      </c>
      <c r="K203" s="284" t="s">
        <v>2851</v>
      </c>
      <c r="L203" s="285">
        <v>421907725303</v>
      </c>
      <c r="M203" s="284" t="s">
        <v>2852</v>
      </c>
      <c r="N203" s="284"/>
      <c r="O203" s="284"/>
      <c r="P203" s="284"/>
    </row>
    <row r="204" spans="1:16" x14ac:dyDescent="0.2">
      <c r="A204" s="203" t="s">
        <v>2044</v>
      </c>
      <c r="B204" s="284" t="s">
        <v>2045</v>
      </c>
      <c r="C204" s="284" t="s">
        <v>423</v>
      </c>
      <c r="D204" s="284" t="s">
        <v>2046</v>
      </c>
      <c r="E204" s="284" t="s">
        <v>434</v>
      </c>
      <c r="F204" s="284" t="s">
        <v>435</v>
      </c>
      <c r="G204" s="284" t="s">
        <v>2047</v>
      </c>
      <c r="H204" s="284" t="s">
        <v>2048</v>
      </c>
      <c r="I204" s="284" t="s">
        <v>2049</v>
      </c>
      <c r="J204" s="284" t="s">
        <v>425</v>
      </c>
      <c r="K204" s="284" t="s">
        <v>2995</v>
      </c>
      <c r="L204" s="285" t="s">
        <v>2996</v>
      </c>
      <c r="M204" s="284" t="s">
        <v>2050</v>
      </c>
      <c r="N204" s="284"/>
      <c r="O204" s="284"/>
      <c r="P204" s="284"/>
    </row>
    <row r="205" spans="1:16" x14ac:dyDescent="0.2">
      <c r="A205" s="203" t="s">
        <v>2853</v>
      </c>
      <c r="B205" s="284" t="s">
        <v>2854</v>
      </c>
      <c r="C205" s="284" t="s">
        <v>423</v>
      </c>
      <c r="D205" s="284" t="s">
        <v>2855</v>
      </c>
      <c r="E205" s="284" t="s">
        <v>2375</v>
      </c>
      <c r="F205" s="284" t="s">
        <v>2856</v>
      </c>
      <c r="G205" s="284" t="s">
        <v>2857</v>
      </c>
      <c r="H205" s="284" t="s">
        <v>2858</v>
      </c>
      <c r="I205" s="284" t="s">
        <v>2859</v>
      </c>
      <c r="J205" s="284" t="s">
        <v>2524</v>
      </c>
      <c r="K205" s="284" t="s">
        <v>2859</v>
      </c>
      <c r="L205" s="285">
        <v>421903769454</v>
      </c>
      <c r="M205" s="284" t="s">
        <v>2860</v>
      </c>
      <c r="N205" s="284"/>
      <c r="O205" s="284"/>
      <c r="P205" s="284"/>
    </row>
    <row r="206" spans="1:16" x14ac:dyDescent="0.2">
      <c r="A206" s="203" t="s">
        <v>2861</v>
      </c>
      <c r="B206" s="284" t="s">
        <v>2862</v>
      </c>
      <c r="C206" s="284" t="s">
        <v>423</v>
      </c>
      <c r="D206" s="284" t="s">
        <v>2863</v>
      </c>
      <c r="E206" s="284" t="s">
        <v>1896</v>
      </c>
      <c r="F206" s="284" t="s">
        <v>1897</v>
      </c>
      <c r="G206" s="284" t="s">
        <v>2360</v>
      </c>
      <c r="H206" s="284" t="s">
        <v>2864</v>
      </c>
      <c r="I206" s="284" t="s">
        <v>2865</v>
      </c>
      <c r="J206" s="284" t="s">
        <v>427</v>
      </c>
      <c r="K206" s="284" t="s">
        <v>2360</v>
      </c>
      <c r="L206" s="285" t="s">
        <v>2360</v>
      </c>
      <c r="M206" s="284" t="s">
        <v>2866</v>
      </c>
      <c r="N206" s="284"/>
      <c r="O206" s="284"/>
      <c r="P206" s="284"/>
    </row>
    <row r="207" spans="1:16" x14ac:dyDescent="0.2">
      <c r="A207" s="203" t="s">
        <v>2051</v>
      </c>
      <c r="B207" s="284" t="s">
        <v>2052</v>
      </c>
      <c r="C207" s="284" t="s">
        <v>423</v>
      </c>
      <c r="D207" s="284" t="s">
        <v>2053</v>
      </c>
      <c r="E207" s="284" t="s">
        <v>1874</v>
      </c>
      <c r="F207" s="284" t="s">
        <v>1875</v>
      </c>
      <c r="G207" s="284" t="s">
        <v>2054</v>
      </c>
      <c r="H207" s="284" t="s">
        <v>2993</v>
      </c>
      <c r="I207" s="284" t="s">
        <v>2055</v>
      </c>
      <c r="J207" s="284" t="s">
        <v>425</v>
      </c>
      <c r="K207" s="284" t="s">
        <v>2056</v>
      </c>
      <c r="L207" s="285">
        <v>421949335971</v>
      </c>
      <c r="M207" s="284" t="s">
        <v>2057</v>
      </c>
      <c r="N207" s="284" t="s">
        <v>2867</v>
      </c>
      <c r="O207" s="284"/>
      <c r="P207" s="284"/>
    </row>
    <row r="208" spans="1:16" x14ac:dyDescent="0.2">
      <c r="A208" s="203" t="s">
        <v>2868</v>
      </c>
      <c r="B208" s="284" t="s">
        <v>2869</v>
      </c>
      <c r="C208" s="284" t="s">
        <v>423</v>
      </c>
      <c r="D208" s="284" t="s">
        <v>2870</v>
      </c>
      <c r="E208" s="284" t="s">
        <v>2871</v>
      </c>
      <c r="F208" s="284" t="s">
        <v>2872</v>
      </c>
      <c r="G208" s="284" t="s">
        <v>2360</v>
      </c>
      <c r="H208" s="284" t="s">
        <v>2873</v>
      </c>
      <c r="I208" s="284" t="s">
        <v>2874</v>
      </c>
      <c r="J208" s="284" t="s">
        <v>2801</v>
      </c>
      <c r="K208" s="284" t="s">
        <v>2874</v>
      </c>
      <c r="L208" s="285">
        <v>421918394244</v>
      </c>
      <c r="M208" s="284" t="s">
        <v>2875</v>
      </c>
      <c r="N208" s="284"/>
      <c r="O208" s="284"/>
      <c r="P208" s="284"/>
    </row>
    <row r="209" spans="1:16" x14ac:dyDescent="0.2">
      <c r="A209" s="203" t="s">
        <v>2876</v>
      </c>
      <c r="B209" s="284" t="s">
        <v>2877</v>
      </c>
      <c r="C209" s="284" t="s">
        <v>423</v>
      </c>
      <c r="D209" s="284" t="s">
        <v>2878</v>
      </c>
      <c r="E209" s="284" t="s">
        <v>424</v>
      </c>
      <c r="F209" s="284" t="s">
        <v>817</v>
      </c>
      <c r="G209" s="284" t="s">
        <v>2879</v>
      </c>
      <c r="H209" s="284" t="s">
        <v>2880</v>
      </c>
      <c r="I209" s="284" t="s">
        <v>2881</v>
      </c>
      <c r="J209" s="284" t="s">
        <v>425</v>
      </c>
      <c r="K209" s="284" t="s">
        <v>2881</v>
      </c>
      <c r="L209" s="285">
        <v>421903551810</v>
      </c>
      <c r="M209" s="284" t="s">
        <v>2882</v>
      </c>
      <c r="N209" s="284"/>
      <c r="O209" s="284"/>
      <c r="P209" s="284"/>
    </row>
    <row r="210" spans="1:16" x14ac:dyDescent="0.2">
      <c r="A210" s="203" t="s">
        <v>2058</v>
      </c>
      <c r="B210" s="284" t="s">
        <v>2059</v>
      </c>
      <c r="C210" s="284" t="s">
        <v>423</v>
      </c>
      <c r="D210" s="284" t="s">
        <v>2060</v>
      </c>
      <c r="E210" s="284" t="s">
        <v>2061</v>
      </c>
      <c r="F210" s="284" t="s">
        <v>2062</v>
      </c>
      <c r="G210" s="284" t="s">
        <v>2883</v>
      </c>
      <c r="H210" s="284" t="s">
        <v>2063</v>
      </c>
      <c r="I210" s="284" t="s">
        <v>2064</v>
      </c>
      <c r="J210" s="284" t="s">
        <v>2065</v>
      </c>
      <c r="K210" s="284" t="s">
        <v>2064</v>
      </c>
      <c r="L210" s="285">
        <v>421905264228</v>
      </c>
      <c r="M210" s="284" t="s">
        <v>2066</v>
      </c>
      <c r="N210" s="284"/>
      <c r="O210" s="284"/>
      <c r="P210" s="284"/>
    </row>
    <row r="211" spans="1:16" ht="12.75" x14ac:dyDescent="0.2">
      <c r="A211" s="203" t="s">
        <v>2067</v>
      </c>
      <c r="B211" s="284" t="s">
        <v>2068</v>
      </c>
      <c r="C211" s="284" t="s">
        <v>423</v>
      </c>
      <c r="D211" s="284" t="s">
        <v>2069</v>
      </c>
      <c r="E211" s="199" t="s">
        <v>430</v>
      </c>
      <c r="F211" s="284" t="s">
        <v>542</v>
      </c>
      <c r="G211" s="312" t="s">
        <v>2070</v>
      </c>
      <c r="H211" s="312" t="s">
        <v>2071</v>
      </c>
      <c r="I211" s="284" t="s">
        <v>2072</v>
      </c>
      <c r="J211" s="284" t="s">
        <v>425</v>
      </c>
      <c r="K211" s="284" t="s">
        <v>2072</v>
      </c>
      <c r="L211" s="285">
        <v>421903851953</v>
      </c>
      <c r="M211" s="284" t="s">
        <v>2073</v>
      </c>
      <c r="N211" s="284"/>
      <c r="O211" s="284"/>
      <c r="P211" s="284"/>
    </row>
    <row r="212" spans="1:16" x14ac:dyDescent="0.2">
      <c r="A212" s="203" t="s">
        <v>2884</v>
      </c>
      <c r="B212" s="284" t="s">
        <v>2885</v>
      </c>
      <c r="C212" s="284" t="s">
        <v>423</v>
      </c>
      <c r="D212" s="284" t="s">
        <v>2886</v>
      </c>
      <c r="E212" s="284" t="s">
        <v>2887</v>
      </c>
      <c r="F212" s="284" t="s">
        <v>2888</v>
      </c>
      <c r="G212" s="284" t="s">
        <v>2889</v>
      </c>
      <c r="H212" s="284" t="s">
        <v>2890</v>
      </c>
      <c r="I212" s="284" t="s">
        <v>2891</v>
      </c>
      <c r="J212" s="284" t="s">
        <v>425</v>
      </c>
      <c r="K212" s="284" t="s">
        <v>2891</v>
      </c>
      <c r="L212" s="285">
        <v>421902366400</v>
      </c>
      <c r="M212" s="284" t="s">
        <v>2892</v>
      </c>
      <c r="N212" s="284"/>
      <c r="O212" s="284"/>
      <c r="P212" s="284"/>
    </row>
    <row r="213" spans="1:16" x14ac:dyDescent="0.2">
      <c r="A213" s="203" t="s">
        <v>2893</v>
      </c>
      <c r="B213" s="284" t="s">
        <v>2894</v>
      </c>
      <c r="C213" s="284" t="s">
        <v>423</v>
      </c>
      <c r="D213" s="284" t="s">
        <v>2895</v>
      </c>
      <c r="E213" s="284" t="s">
        <v>2896</v>
      </c>
      <c r="F213" s="284" t="s">
        <v>2897</v>
      </c>
      <c r="G213" s="284" t="s">
        <v>2898</v>
      </c>
      <c r="H213" s="284" t="s">
        <v>2899</v>
      </c>
      <c r="I213" s="284" t="s">
        <v>2900</v>
      </c>
      <c r="J213" s="284" t="s">
        <v>425</v>
      </c>
      <c r="K213" s="284" t="s">
        <v>2900</v>
      </c>
      <c r="L213" s="285">
        <v>421905495820</v>
      </c>
      <c r="M213" s="284" t="s">
        <v>2901</v>
      </c>
      <c r="N213" s="284"/>
      <c r="O213" s="284"/>
      <c r="P213" s="284"/>
    </row>
    <row r="214" spans="1:16" x14ac:dyDescent="0.2">
      <c r="A214" s="203" t="s">
        <v>2902</v>
      </c>
      <c r="B214" s="284" t="s">
        <v>2903</v>
      </c>
      <c r="C214" s="284" t="s">
        <v>423</v>
      </c>
      <c r="D214" s="284" t="s">
        <v>2904</v>
      </c>
      <c r="E214" s="284" t="s">
        <v>2905</v>
      </c>
      <c r="F214" s="284" t="s">
        <v>2906</v>
      </c>
      <c r="G214" s="284" t="s">
        <v>2907</v>
      </c>
      <c r="H214" s="284" t="s">
        <v>2908</v>
      </c>
      <c r="I214" s="284" t="s">
        <v>2909</v>
      </c>
      <c r="J214" s="284" t="s">
        <v>425</v>
      </c>
      <c r="K214" s="284" t="s">
        <v>2909</v>
      </c>
      <c r="L214" s="285">
        <v>421905356370</v>
      </c>
      <c r="M214" s="284" t="s">
        <v>2910</v>
      </c>
      <c r="N214" s="284"/>
      <c r="O214" s="284"/>
      <c r="P214" s="284"/>
    </row>
    <row r="215" spans="1:16" ht="12.75" x14ac:dyDescent="0.2">
      <c r="A215" s="203" t="s">
        <v>2074</v>
      </c>
      <c r="B215" s="284" t="s">
        <v>2075</v>
      </c>
      <c r="C215" s="284" t="s">
        <v>423</v>
      </c>
      <c r="D215" s="284" t="s">
        <v>2076</v>
      </c>
      <c r="E215" s="284" t="s">
        <v>1428</v>
      </c>
      <c r="F215" s="284" t="s">
        <v>1429</v>
      </c>
      <c r="G215" s="312" t="s">
        <v>2077</v>
      </c>
      <c r="H215" s="284" t="s">
        <v>2078</v>
      </c>
      <c r="I215" s="284" t="s">
        <v>2079</v>
      </c>
      <c r="J215" s="284" t="s">
        <v>425</v>
      </c>
      <c r="K215" s="284" t="s">
        <v>2080</v>
      </c>
      <c r="L215" s="285">
        <v>421907641634</v>
      </c>
      <c r="M215" s="284" t="s">
        <v>2081</v>
      </c>
      <c r="N215" s="284"/>
      <c r="O215" s="284"/>
      <c r="P215" s="284"/>
    </row>
    <row r="216" spans="1:16" x14ac:dyDescent="0.2">
      <c r="A216" s="203" t="s">
        <v>2911</v>
      </c>
      <c r="B216" s="284" t="s">
        <v>2912</v>
      </c>
      <c r="C216" s="284" t="s">
        <v>423</v>
      </c>
      <c r="D216" s="284" t="s">
        <v>2913</v>
      </c>
      <c r="E216" s="284" t="s">
        <v>2375</v>
      </c>
      <c r="F216" s="284" t="s">
        <v>2376</v>
      </c>
      <c r="G216" s="284" t="s">
        <v>2914</v>
      </c>
      <c r="H216" s="284" t="s">
        <v>2915</v>
      </c>
      <c r="I216" s="284" t="s">
        <v>2916</v>
      </c>
      <c r="J216" s="284" t="s">
        <v>425</v>
      </c>
      <c r="K216" s="284" t="s">
        <v>2916</v>
      </c>
      <c r="L216" s="285">
        <v>421903820974</v>
      </c>
      <c r="M216" s="284" t="s">
        <v>2917</v>
      </c>
      <c r="N216" s="284"/>
      <c r="O216" s="284"/>
      <c r="P216" s="284"/>
    </row>
    <row r="217" spans="1:16" ht="12.75" x14ac:dyDescent="0.2">
      <c r="A217" s="203" t="s">
        <v>2082</v>
      </c>
      <c r="B217" s="284" t="s">
        <v>2083</v>
      </c>
      <c r="C217" s="284" t="s">
        <v>423</v>
      </c>
      <c r="D217" s="284" t="s">
        <v>2084</v>
      </c>
      <c r="E217" s="284" t="s">
        <v>2085</v>
      </c>
      <c r="F217" s="284" t="s">
        <v>2086</v>
      </c>
      <c r="G217" s="312" t="s">
        <v>2087</v>
      </c>
      <c r="H217" s="284" t="s">
        <v>2088</v>
      </c>
      <c r="I217" s="284" t="s">
        <v>2089</v>
      </c>
      <c r="J217" s="284" t="s">
        <v>425</v>
      </c>
      <c r="K217" s="284" t="s">
        <v>2090</v>
      </c>
      <c r="L217" s="285">
        <v>421911466881</v>
      </c>
      <c r="M217" s="284" t="s">
        <v>2091</v>
      </c>
      <c r="N217" s="284"/>
      <c r="O217" s="284"/>
      <c r="P217" s="284"/>
    </row>
    <row r="218" spans="1:16" ht="12.75" x14ac:dyDescent="0.2">
      <c r="A218" s="203" t="s">
        <v>2092</v>
      </c>
      <c r="B218" s="284" t="s">
        <v>2093</v>
      </c>
      <c r="C218" s="284" t="s">
        <v>423</v>
      </c>
      <c r="D218" s="284" t="s">
        <v>2094</v>
      </c>
      <c r="E218" s="284" t="s">
        <v>2095</v>
      </c>
      <c r="F218" s="284" t="s">
        <v>2096</v>
      </c>
      <c r="G218" s="312" t="s">
        <v>2097</v>
      </c>
      <c r="H218" s="284" t="s">
        <v>2098</v>
      </c>
      <c r="I218" s="284" t="s">
        <v>2099</v>
      </c>
      <c r="J218" s="284" t="s">
        <v>425</v>
      </c>
      <c r="K218" s="284" t="s">
        <v>2099</v>
      </c>
      <c r="L218" s="285">
        <v>421904435321</v>
      </c>
      <c r="M218" s="284" t="s">
        <v>2100</v>
      </c>
      <c r="N218" s="284"/>
      <c r="O218" s="284"/>
      <c r="P218" s="284"/>
    </row>
    <row r="219" spans="1:16" ht="12.75" x14ac:dyDescent="0.2">
      <c r="A219" s="203" t="s">
        <v>2101</v>
      </c>
      <c r="B219" s="284" t="s">
        <v>2102</v>
      </c>
      <c r="C219" s="284" t="s">
        <v>423</v>
      </c>
      <c r="D219" s="284" t="s">
        <v>2103</v>
      </c>
      <c r="E219" s="284" t="s">
        <v>2104</v>
      </c>
      <c r="F219" s="284" t="s">
        <v>2105</v>
      </c>
      <c r="G219" s="312" t="s">
        <v>2106</v>
      </c>
      <c r="H219" s="284" t="s">
        <v>2107</v>
      </c>
      <c r="I219" s="284" t="s">
        <v>2108</v>
      </c>
      <c r="J219" s="284" t="s">
        <v>425</v>
      </c>
      <c r="K219" s="284" t="s">
        <v>2109</v>
      </c>
      <c r="L219" s="285">
        <v>421910690922</v>
      </c>
      <c r="M219" s="284" t="s">
        <v>2110</v>
      </c>
      <c r="N219" s="284"/>
      <c r="O219" s="284"/>
      <c r="P219" s="284"/>
    </row>
    <row r="220" spans="1:16" x14ac:dyDescent="0.2">
      <c r="A220" s="203" t="s">
        <v>2918</v>
      </c>
      <c r="B220" s="284" t="s">
        <v>2919</v>
      </c>
      <c r="C220" s="284" t="s">
        <v>423</v>
      </c>
      <c r="D220" s="284" t="s">
        <v>2920</v>
      </c>
      <c r="E220" s="284" t="s">
        <v>434</v>
      </c>
      <c r="F220" s="284" t="s">
        <v>435</v>
      </c>
      <c r="G220" s="284" t="s">
        <v>2921</v>
      </c>
      <c r="H220" s="284" t="s">
        <v>2922</v>
      </c>
      <c r="I220" s="284" t="s">
        <v>2923</v>
      </c>
      <c r="J220" s="284" t="s">
        <v>425</v>
      </c>
      <c r="K220" s="284" t="s">
        <v>2924</v>
      </c>
      <c r="L220" s="285">
        <v>421905644686</v>
      </c>
      <c r="M220" s="284" t="s">
        <v>2925</v>
      </c>
      <c r="N220" s="284"/>
      <c r="O220" s="284"/>
      <c r="P220" s="284"/>
    </row>
    <row r="221" spans="1:16" x14ac:dyDescent="0.2">
      <c r="A221" s="203" t="s">
        <v>2926</v>
      </c>
      <c r="B221" s="284" t="s">
        <v>2927</v>
      </c>
      <c r="C221" s="284" t="s">
        <v>423</v>
      </c>
      <c r="D221" s="284" t="s">
        <v>2928</v>
      </c>
      <c r="E221" s="284" t="s">
        <v>2929</v>
      </c>
      <c r="F221" s="284" t="s">
        <v>2930</v>
      </c>
      <c r="G221" s="284" t="s">
        <v>2931</v>
      </c>
      <c r="H221" s="284" t="s">
        <v>2932</v>
      </c>
      <c r="I221" s="284" t="s">
        <v>2933</v>
      </c>
      <c r="J221" s="284" t="s">
        <v>2934</v>
      </c>
      <c r="K221" s="284" t="s">
        <v>2933</v>
      </c>
      <c r="L221" s="285">
        <v>421908729128</v>
      </c>
      <c r="M221" s="284" t="s">
        <v>2935</v>
      </c>
      <c r="N221" s="284"/>
      <c r="O221" s="284"/>
      <c r="P221" s="284"/>
    </row>
    <row r="222" spans="1:16" x14ac:dyDescent="0.2">
      <c r="A222" s="203" t="s">
        <v>2111</v>
      </c>
      <c r="B222" s="284" t="s">
        <v>2112</v>
      </c>
      <c r="C222" s="284" t="s">
        <v>423</v>
      </c>
      <c r="D222" s="284" t="s">
        <v>2113</v>
      </c>
      <c r="E222" s="284" t="s">
        <v>2114</v>
      </c>
      <c r="F222" s="284" t="s">
        <v>2115</v>
      </c>
      <c r="G222" s="284" t="s">
        <v>2936</v>
      </c>
      <c r="H222" s="284" t="s">
        <v>2116</v>
      </c>
      <c r="I222" s="284" t="s">
        <v>2937</v>
      </c>
      <c r="J222" s="284" t="s">
        <v>2938</v>
      </c>
      <c r="K222" s="284" t="s">
        <v>2117</v>
      </c>
      <c r="L222" s="285">
        <v>421903543319</v>
      </c>
      <c r="M222" s="284" t="s">
        <v>2939</v>
      </c>
      <c r="N222" s="284"/>
      <c r="O222" s="284"/>
      <c r="P222" s="284"/>
    </row>
    <row r="223" spans="1:16" ht="12.75" x14ac:dyDescent="0.2">
      <c r="A223" s="203" t="s">
        <v>2118</v>
      </c>
      <c r="B223" s="284" t="s">
        <v>2119</v>
      </c>
      <c r="C223" s="284" t="s">
        <v>423</v>
      </c>
      <c r="D223" s="284" t="s">
        <v>2120</v>
      </c>
      <c r="E223" s="284" t="s">
        <v>2121</v>
      </c>
      <c r="F223" s="284" t="s">
        <v>2122</v>
      </c>
      <c r="G223" s="312" t="s">
        <v>2123</v>
      </c>
      <c r="H223" s="284" t="s">
        <v>2124</v>
      </c>
      <c r="I223" s="284" t="s">
        <v>2125</v>
      </c>
      <c r="J223" s="284" t="s">
        <v>425</v>
      </c>
      <c r="K223" s="284" t="s">
        <v>2125</v>
      </c>
      <c r="L223" s="285">
        <v>421904823578</v>
      </c>
      <c r="M223" s="284" t="s">
        <v>2126</v>
      </c>
      <c r="N223" s="284"/>
      <c r="O223" s="284"/>
      <c r="P223" s="284"/>
    </row>
    <row r="224" spans="1:16" x14ac:dyDescent="0.2">
      <c r="A224" s="203" t="s">
        <v>2940</v>
      </c>
      <c r="B224" s="284" t="s">
        <v>2941</v>
      </c>
      <c r="C224" s="284" t="s">
        <v>423</v>
      </c>
      <c r="D224" s="284" t="s">
        <v>2942</v>
      </c>
      <c r="E224" s="284" t="s">
        <v>2943</v>
      </c>
      <c r="F224" s="284" t="s">
        <v>2944</v>
      </c>
      <c r="G224" s="284" t="s">
        <v>2945</v>
      </c>
      <c r="H224" s="284" t="s">
        <v>2946</v>
      </c>
      <c r="I224" s="284" t="s">
        <v>2947</v>
      </c>
      <c r="J224" s="284" t="s">
        <v>427</v>
      </c>
      <c r="K224" s="284" t="s">
        <v>2947</v>
      </c>
      <c r="L224" s="285">
        <v>421915740248</v>
      </c>
      <c r="M224" s="284" t="s">
        <v>2948</v>
      </c>
      <c r="N224" s="284"/>
      <c r="O224" s="284"/>
      <c r="P224" s="284"/>
    </row>
    <row r="225" spans="1:16" x14ac:dyDescent="0.2">
      <c r="A225" s="198" t="s">
        <v>986</v>
      </c>
      <c r="B225" s="199" t="s">
        <v>987</v>
      </c>
      <c r="C225" s="200" t="s">
        <v>423</v>
      </c>
      <c r="D225" s="199" t="s">
        <v>2127</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2.75" x14ac:dyDescent="0.2">
      <c r="A226" s="203" t="s">
        <v>2128</v>
      </c>
      <c r="B226" s="284" t="s">
        <v>2129</v>
      </c>
      <c r="C226" s="284" t="s">
        <v>423</v>
      </c>
      <c r="D226" s="284" t="s">
        <v>2130</v>
      </c>
      <c r="E226" s="284" t="s">
        <v>430</v>
      </c>
      <c r="F226" s="284" t="s">
        <v>437</v>
      </c>
      <c r="G226" s="312" t="s">
        <v>2131</v>
      </c>
      <c r="H226" s="284" t="s">
        <v>2132</v>
      </c>
      <c r="I226" s="284" t="s">
        <v>1998</v>
      </c>
      <c r="J226" s="284" t="s">
        <v>427</v>
      </c>
      <c r="K226" s="284" t="s">
        <v>1998</v>
      </c>
      <c r="L226" s="285">
        <v>421905706999</v>
      </c>
      <c r="M226" s="284" t="s">
        <v>2133</v>
      </c>
      <c r="N226" s="284"/>
      <c r="O226" s="284"/>
      <c r="P226" s="284"/>
    </row>
    <row r="227" spans="1:16" ht="12.75" x14ac:dyDescent="0.2">
      <c r="A227" s="203" t="s">
        <v>2134</v>
      </c>
      <c r="B227" s="284" t="s">
        <v>2135</v>
      </c>
      <c r="C227" s="284" t="s">
        <v>423</v>
      </c>
      <c r="D227" s="284" t="s">
        <v>2136</v>
      </c>
      <c r="E227" s="284" t="s">
        <v>434</v>
      </c>
      <c r="F227" s="284" t="s">
        <v>435</v>
      </c>
      <c r="G227" s="312" t="s">
        <v>2137</v>
      </c>
      <c r="H227" s="284" t="s">
        <v>2949</v>
      </c>
      <c r="I227" s="284" t="s">
        <v>2138</v>
      </c>
      <c r="J227" s="284" t="s">
        <v>425</v>
      </c>
      <c r="K227" s="284" t="s">
        <v>2138</v>
      </c>
      <c r="L227" s="285">
        <v>421918560175</v>
      </c>
      <c r="M227" s="284" t="s">
        <v>2139</v>
      </c>
      <c r="N227" s="284"/>
      <c r="O227" s="284"/>
      <c r="P227" s="284"/>
    </row>
    <row r="228" spans="1:16" x14ac:dyDescent="0.2">
      <c r="A228" s="203" t="s">
        <v>2950</v>
      </c>
      <c r="B228" s="284" t="s">
        <v>2951</v>
      </c>
      <c r="C228" s="284" t="s">
        <v>423</v>
      </c>
      <c r="D228" s="284" t="s">
        <v>2952</v>
      </c>
      <c r="E228" s="284" t="s">
        <v>2953</v>
      </c>
      <c r="F228" s="284" t="s">
        <v>2954</v>
      </c>
      <c r="G228" s="284" t="s">
        <v>2955</v>
      </c>
      <c r="H228" s="284" t="s">
        <v>2956</v>
      </c>
      <c r="I228" s="284" t="s">
        <v>2957</v>
      </c>
      <c r="J228" s="284" t="s">
        <v>2524</v>
      </c>
      <c r="K228" s="284" t="s">
        <v>2957</v>
      </c>
      <c r="L228" s="285">
        <v>421905892235</v>
      </c>
      <c r="M228" s="284" t="s">
        <v>2958</v>
      </c>
      <c r="N228" s="284"/>
      <c r="O228" s="284"/>
      <c r="P228" s="284"/>
    </row>
    <row r="229" spans="1:16" x14ac:dyDescent="0.2">
      <c r="A229" s="203" t="s">
        <v>2959</v>
      </c>
      <c r="B229" s="284" t="s">
        <v>2960</v>
      </c>
      <c r="C229" s="284" t="s">
        <v>423</v>
      </c>
      <c r="D229" s="284" t="s">
        <v>2961</v>
      </c>
      <c r="E229" s="284" t="s">
        <v>430</v>
      </c>
      <c r="F229" s="284" t="s">
        <v>1922</v>
      </c>
      <c r="G229" s="284" t="s">
        <v>2962</v>
      </c>
      <c r="H229" s="284" t="s">
        <v>2963</v>
      </c>
      <c r="I229" s="284" t="s">
        <v>2964</v>
      </c>
      <c r="J229" s="284" t="s">
        <v>2524</v>
      </c>
      <c r="K229" s="284" t="s">
        <v>2964</v>
      </c>
      <c r="L229" s="285">
        <v>421905491171</v>
      </c>
      <c r="M229" s="284" t="s">
        <v>2965</v>
      </c>
      <c r="N229" s="284"/>
      <c r="O229" s="284"/>
      <c r="P229" s="284"/>
    </row>
    <row r="230" spans="1:16" x14ac:dyDescent="0.2">
      <c r="A230" s="203" t="s">
        <v>2966</v>
      </c>
      <c r="B230" s="284" t="s">
        <v>2967</v>
      </c>
      <c r="C230" s="284" t="s">
        <v>423</v>
      </c>
      <c r="D230" s="284" t="s">
        <v>2968</v>
      </c>
      <c r="E230" s="284" t="s">
        <v>1768</v>
      </c>
      <c r="F230" s="284" t="s">
        <v>1769</v>
      </c>
      <c r="G230" s="284" t="s">
        <v>2969</v>
      </c>
      <c r="H230" s="284" t="s">
        <v>2970</v>
      </c>
      <c r="I230" s="284" t="s">
        <v>2971</v>
      </c>
      <c r="J230" s="284" t="s">
        <v>425</v>
      </c>
      <c r="K230" s="284" t="s">
        <v>2971</v>
      </c>
      <c r="L230" s="285">
        <v>421905731109</v>
      </c>
      <c r="M230" s="284" t="s">
        <v>2972</v>
      </c>
      <c r="N230" s="284"/>
      <c r="O230" s="284"/>
      <c r="P230" s="284"/>
    </row>
    <row r="231" spans="1:16" ht="12.75" x14ac:dyDescent="0.2">
      <c r="A231" s="203" t="s">
        <v>2140</v>
      </c>
      <c r="B231" s="284" t="s">
        <v>2141</v>
      </c>
      <c r="C231" s="284" t="s">
        <v>423</v>
      </c>
      <c r="D231" s="284" t="s">
        <v>2142</v>
      </c>
      <c r="E231" s="284" t="s">
        <v>436</v>
      </c>
      <c r="F231" s="284" t="s">
        <v>494</v>
      </c>
      <c r="G231" s="312" t="s">
        <v>2143</v>
      </c>
      <c r="H231" s="284" t="s">
        <v>2144</v>
      </c>
      <c r="I231" s="284" t="s">
        <v>2145</v>
      </c>
      <c r="J231" s="284" t="s">
        <v>427</v>
      </c>
      <c r="K231" s="284" t="s">
        <v>2146</v>
      </c>
      <c r="L231" s="285">
        <v>421915867076</v>
      </c>
      <c r="M231" s="284" t="s">
        <v>2147</v>
      </c>
      <c r="N231" s="284"/>
      <c r="O231" s="284"/>
      <c r="P231" s="284"/>
    </row>
    <row r="232" spans="1:16" x14ac:dyDescent="0.2">
      <c r="A232" s="203" t="s">
        <v>2973</v>
      </c>
      <c r="B232" s="284" t="s">
        <v>2974</v>
      </c>
      <c r="C232" s="284" t="s">
        <v>423</v>
      </c>
      <c r="D232" s="284" t="s">
        <v>2975</v>
      </c>
      <c r="E232" s="284" t="s">
        <v>2976</v>
      </c>
      <c r="F232" s="284" t="s">
        <v>2977</v>
      </c>
      <c r="G232" s="284" t="s">
        <v>2978</v>
      </c>
      <c r="H232" s="284" t="s">
        <v>2979</v>
      </c>
      <c r="I232" s="284" t="s">
        <v>2980</v>
      </c>
      <c r="J232" s="284" t="s">
        <v>425</v>
      </c>
      <c r="K232" s="284" t="s">
        <v>2980</v>
      </c>
      <c r="L232" s="285">
        <v>421905417209</v>
      </c>
      <c r="M232" s="284" t="s">
        <v>2981</v>
      </c>
      <c r="N232" s="284"/>
      <c r="O232" s="284"/>
      <c r="P232" s="284"/>
    </row>
    <row r="233" spans="1:16" x14ac:dyDescent="0.2">
      <c r="A233" s="198" t="s">
        <v>993</v>
      </c>
      <c r="B233" s="199" t="s">
        <v>994</v>
      </c>
      <c r="C233" s="200" t="s">
        <v>423</v>
      </c>
      <c r="D233" s="199" t="s">
        <v>2148</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2">
      <c r="A234" s="178" t="s">
        <v>999</v>
      </c>
      <c r="B234" s="277" t="s">
        <v>1000</v>
      </c>
      <c r="C234" s="200" t="s">
        <v>423</v>
      </c>
      <c r="D234" s="277" t="s">
        <v>2149</v>
      </c>
      <c r="E234" s="277" t="s">
        <v>430</v>
      </c>
      <c r="F234" s="277" t="s">
        <v>758</v>
      </c>
      <c r="G234" s="277" t="s">
        <v>1001</v>
      </c>
      <c r="H234" s="277" t="s">
        <v>1002</v>
      </c>
      <c r="I234" s="277" t="s">
        <v>1003</v>
      </c>
      <c r="J234" s="277" t="s">
        <v>427</v>
      </c>
      <c r="K234" s="277" t="s">
        <v>1004</v>
      </c>
      <c r="L234" s="321">
        <v>421918737877</v>
      </c>
      <c r="M234" s="277" t="s">
        <v>1005</v>
      </c>
      <c r="N234" s="277"/>
      <c r="O234" s="277"/>
      <c r="P234" s="277"/>
    </row>
    <row r="235" spans="1:16" x14ac:dyDescent="0.2">
      <c r="A235" s="178" t="s">
        <v>1006</v>
      </c>
      <c r="B235" s="277" t="s">
        <v>1007</v>
      </c>
      <c r="C235" s="200" t="s">
        <v>423</v>
      </c>
      <c r="D235" s="277" t="s">
        <v>1008</v>
      </c>
      <c r="E235" s="277" t="s">
        <v>430</v>
      </c>
      <c r="F235" s="277" t="s">
        <v>525</v>
      </c>
      <c r="G235" s="323" t="s">
        <v>1009</v>
      </c>
      <c r="H235" s="323" t="s">
        <v>1010</v>
      </c>
      <c r="I235" s="277" t="s">
        <v>1011</v>
      </c>
      <c r="J235" s="277" t="s">
        <v>425</v>
      </c>
      <c r="K235" s="277" t="s">
        <v>1011</v>
      </c>
      <c r="L235" s="321">
        <v>421903422249</v>
      </c>
      <c r="M235" s="277" t="s">
        <v>1012</v>
      </c>
      <c r="N235" s="277"/>
      <c r="O235" s="277"/>
      <c r="P235" s="277"/>
    </row>
    <row r="236" spans="1:16" x14ac:dyDescent="0.2">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2">
      <c r="A237" s="203" t="s">
        <v>2150</v>
      </c>
      <c r="B237" s="284" t="s">
        <v>2151</v>
      </c>
      <c r="C237" s="284" t="s">
        <v>423</v>
      </c>
      <c r="D237" s="284" t="s">
        <v>2152</v>
      </c>
      <c r="E237" s="284" t="s">
        <v>424</v>
      </c>
      <c r="F237" s="284" t="s">
        <v>817</v>
      </c>
      <c r="G237" s="284" t="s">
        <v>2153</v>
      </c>
      <c r="H237" s="284" t="s">
        <v>2154</v>
      </c>
      <c r="I237" s="284" t="s">
        <v>2155</v>
      </c>
      <c r="J237" s="284" t="s">
        <v>427</v>
      </c>
      <c r="K237" s="284" t="s">
        <v>2156</v>
      </c>
      <c r="L237" s="285">
        <v>421902821904</v>
      </c>
      <c r="M237" s="284" t="s">
        <v>2157</v>
      </c>
      <c r="N237" s="284"/>
      <c r="O237" s="284"/>
      <c r="P237" s="284"/>
    </row>
    <row r="238" spans="1:16" ht="19.5" customHeight="1" x14ac:dyDescent="0.2">
      <c r="A238" s="203"/>
      <c r="B238" s="284"/>
      <c r="C238" s="284"/>
      <c r="D238" s="284"/>
      <c r="E238" s="284"/>
      <c r="F238" s="284"/>
      <c r="G238" s="284"/>
      <c r="H238" s="284"/>
      <c r="I238" s="284"/>
      <c r="J238" s="284"/>
      <c r="K238" s="284"/>
      <c r="L238" s="285"/>
      <c r="M238" s="284"/>
      <c r="N238" s="284"/>
      <c r="O238" s="284"/>
      <c r="P238" s="284"/>
    </row>
    <row r="239" spans="1:16" ht="19.5" customHeight="1" x14ac:dyDescent="0.2">
      <c r="A239" s="203"/>
      <c r="B239" s="284"/>
      <c r="C239" s="284"/>
      <c r="D239" s="284"/>
      <c r="E239" s="284"/>
      <c r="F239" s="284"/>
      <c r="G239" s="284"/>
      <c r="H239" s="284"/>
      <c r="I239" s="284"/>
      <c r="J239" s="284"/>
      <c r="K239" s="284"/>
      <c r="L239" s="285"/>
      <c r="M239" s="284"/>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6">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89">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6">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6">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89">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8">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89">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6">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8">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7">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6">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6">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6">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8">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6">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8">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6">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6">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6">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6">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7">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7">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8">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7">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8">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6">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6">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7">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8">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6">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6">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89">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89">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6">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8">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6">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89">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8">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8">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6">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6">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8">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8">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6">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8">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7">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6">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6">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6">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6">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6">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6">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89">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6">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6">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8">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8">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6">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7">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8">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7">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6">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8">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8">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8">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6">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6">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8">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6">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89">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8">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8">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6">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7">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8">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6">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6">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6">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6">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8">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6">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6">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7">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89">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8">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8">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6">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6">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6">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8">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89">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7">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6">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6">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7">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8">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6">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8">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8">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8">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7">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7">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8">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1499</v>
      </c>
      <c r="D113" s="288">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1498</v>
      </c>
      <c r="D114" s="288">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1871</v>
      </c>
      <c r="B115" s="204" t="str">
        <f>VLOOKUP(A115,Adr!A:B,2,FALSE)</f>
        <v>Slovenská asociácia naturálnej kulturistiky</v>
      </c>
      <c r="C115" s="190" t="s">
        <v>352</v>
      </c>
      <c r="D115" s="287">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6">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6">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8">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7">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8">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6">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7">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7">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6">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7">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7">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8">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6">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8">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8">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6">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6">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8">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8">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6">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6">
        <v>4324</v>
      </c>
      <c r="E137" s="230">
        <v>0</v>
      </c>
      <c r="F137" s="166" t="s">
        <v>360</v>
      </c>
      <c r="G137" s="169" t="s">
        <v>317</v>
      </c>
      <c r="H137" s="169" t="s">
        <v>1032</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22.5" x14ac:dyDescent="0.2">
      <c r="A138" s="166" t="s">
        <v>1912</v>
      </c>
      <c r="B138" s="204" t="str">
        <f>VLOOKUP(A138,Adr!A:B,2,FALSE)</f>
        <v>Slovenská federácia karate a bojových umení</v>
      </c>
      <c r="C138" s="196" t="s">
        <v>352</v>
      </c>
      <c r="D138" s="288">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6">
        <v>3200</v>
      </c>
      <c r="E139" s="173">
        <v>0</v>
      </c>
      <c r="F139" s="166" t="s">
        <v>360</v>
      </c>
      <c r="G139" s="169" t="s">
        <v>317</v>
      </c>
      <c r="H139" s="169" t="s">
        <v>1032</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7">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7">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6">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7">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7">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8">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8">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7">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6">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6">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6">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1930</v>
      </c>
      <c r="B151" s="204" t="str">
        <f>VLOOKUP(A151,Adr!A:B,2,FALSE)</f>
        <v>Slovenská hokejbalová únia</v>
      </c>
      <c r="C151" s="196" t="s">
        <v>352</v>
      </c>
      <c r="D151" s="288">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89">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7">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89">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6">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6">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6">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6">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6">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6">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6">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6">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6">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8">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8">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8">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7">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7">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8">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6">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8">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6">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7">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7">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6">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7">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7">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6">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6">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6">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6">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6">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8">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6">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6">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6">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6">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8">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7">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6">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8">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8">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8">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6">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6">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6">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x14ac:dyDescent="0.2">
      <c r="A197" s="198" t="s">
        <v>1938</v>
      </c>
      <c r="B197" s="204" t="str">
        <f>VLOOKUP(A197,Adr!A:B,2,FALSE)</f>
        <v>Slovenská lukostrelecká asociácia 3D</v>
      </c>
      <c r="C197" s="196" t="s">
        <v>352</v>
      </c>
      <c r="D197" s="286">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8">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6">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6">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6">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7">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1417</v>
      </c>
      <c r="B203" s="204" t="str">
        <f>VLOOKUP(A203,Adr!A:B,2,FALSE)</f>
        <v>Slovenská nohejbalová asociácia</v>
      </c>
      <c r="C203" s="190" t="s">
        <v>352</v>
      </c>
      <c r="D203" s="287">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6">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6">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6">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7">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6">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612</v>
      </c>
      <c r="B209" s="204" t="str">
        <f>VLOOKUP(A209,Adr!A:B,2,FALSE)</f>
        <v>Slovenská plavecká federácia</v>
      </c>
      <c r="C209" s="169" t="s">
        <v>1548</v>
      </c>
      <c r="D209" s="287">
        <v>15000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612</v>
      </c>
      <c r="B210" s="204" t="str">
        <f>VLOOKUP(A210,Adr!A:B,2,FALSE)</f>
        <v>Slovenská plavecká federácia</v>
      </c>
      <c r="C210" s="196" t="s">
        <v>1547</v>
      </c>
      <c r="D210" s="288">
        <v>7500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612</v>
      </c>
      <c r="B211" s="204" t="str">
        <f>VLOOKUP(A211,Adr!A:B,2,FALSE)</f>
        <v>Slovenská plavecká federácia</v>
      </c>
      <c r="C211" s="185" t="s">
        <v>1549</v>
      </c>
      <c r="D211" s="286">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7">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8">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6">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89">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7">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6">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6">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6">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6">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8">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8">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6">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6">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1472</v>
      </c>
      <c r="D225" s="288">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6">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7">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6">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7">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6">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6">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7">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85" t="s">
        <v>1566</v>
      </c>
      <c r="D233" s="286">
        <v>20000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662</v>
      </c>
      <c r="B234" s="204" t="str">
        <f>VLOOKUP(A234,Adr!A:B,2,FALSE)</f>
        <v>Slovenský atletický zväz</v>
      </c>
      <c r="C234" s="196" t="s">
        <v>1562</v>
      </c>
      <c r="D234" s="288">
        <v>10000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662</v>
      </c>
      <c r="B235" s="204" t="str">
        <f>VLOOKUP(A235,Adr!A:B,2,FALSE)</f>
        <v>Slovenský atletický zväz</v>
      </c>
      <c r="C235" s="185" t="s">
        <v>1563</v>
      </c>
      <c r="D235" s="286">
        <v>20000</v>
      </c>
      <c r="E235" s="173">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662</v>
      </c>
      <c r="B236" s="204" t="str">
        <f>VLOOKUP(A236,Adr!A:B,2,FALSE)</f>
        <v>Slovenský atletický zväz</v>
      </c>
      <c r="C236" s="196" t="s">
        <v>2169</v>
      </c>
      <c r="D236" s="286">
        <v>20000</v>
      </c>
      <c r="E236" s="230">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662</v>
      </c>
      <c r="B237" s="204" t="str">
        <f>VLOOKUP(A237,Adr!A:B,2,FALSE)</f>
        <v>Slovenský atletický zväz</v>
      </c>
      <c r="C237" s="169" t="s">
        <v>1568</v>
      </c>
      <c r="D237" s="287">
        <v>10000</v>
      </c>
      <c r="E237" s="173">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662</v>
      </c>
      <c r="B238" s="204" t="str">
        <f>VLOOKUP(A238,Adr!A:B,2,FALSE)</f>
        <v>Slovenský atletický zväz</v>
      </c>
      <c r="C238" s="190" t="s">
        <v>1564</v>
      </c>
      <c r="D238" s="287">
        <v>50000</v>
      </c>
      <c r="E238" s="230">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662</v>
      </c>
      <c r="B239" s="204" t="str">
        <f>VLOOKUP(A239,Adr!A:B,2,FALSE)</f>
        <v>Slovenský atletický zväz</v>
      </c>
      <c r="C239" s="185" t="s">
        <v>1565</v>
      </c>
      <c r="D239" s="286">
        <v>15000</v>
      </c>
      <c r="E239" s="173">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662</v>
      </c>
      <c r="B240" s="204" t="str">
        <f>VLOOKUP(A240,Adr!A:B,2,FALSE)</f>
        <v>Slovenský atletický zväz</v>
      </c>
      <c r="C240" s="196" t="s">
        <v>1567</v>
      </c>
      <c r="D240" s="288">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7">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8">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6">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6">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6">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6">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7">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6">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6">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6">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7">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6">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6">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6">
        <v>2800</v>
      </c>
      <c r="E257" s="230">
        <v>0</v>
      </c>
      <c r="F257" s="166" t="s">
        <v>360</v>
      </c>
      <c r="G257" s="169" t="s">
        <v>317</v>
      </c>
      <c r="H257" s="169" t="s">
        <v>1032</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6">
        <v>34900</v>
      </c>
      <c r="E258" s="173">
        <v>0</v>
      </c>
      <c r="F258" s="166" t="s">
        <v>351</v>
      </c>
      <c r="G258" s="169" t="s">
        <v>321</v>
      </c>
      <c r="H258" s="169" t="s">
        <v>1032</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2709</v>
      </c>
      <c r="B259" s="204" t="str">
        <f>VLOOKUP(A259,Adr!A:B,2,FALSE)</f>
        <v>Slovenský korfbalový klub "Dolphins" Prievidza</v>
      </c>
      <c r="C259" s="185" t="s">
        <v>2990</v>
      </c>
      <c r="D259" s="286">
        <v>4700</v>
      </c>
      <c r="E259" s="173">
        <v>0</v>
      </c>
      <c r="F259" s="166" t="s">
        <v>360</v>
      </c>
      <c r="G259" s="169" t="s">
        <v>317</v>
      </c>
      <c r="H259" s="169" t="s">
        <v>1032</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6">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6">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6">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6">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8">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6">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8">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2232</v>
      </c>
      <c r="D267" s="289">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33.75" x14ac:dyDescent="0.2">
      <c r="A268" s="166" t="s">
        <v>731</v>
      </c>
      <c r="B268" s="204" t="str">
        <f>VLOOKUP(A268,Adr!A:B,2,FALSE)</f>
        <v>Slovenský olympijský a športový výbor</v>
      </c>
      <c r="C268" s="197" t="s">
        <v>2998</v>
      </c>
      <c r="D268" s="289">
        <v>217000</v>
      </c>
      <c r="E268" s="173">
        <v>0</v>
      </c>
      <c r="F268" s="166" t="s">
        <v>347</v>
      </c>
      <c r="G268" s="169" t="s">
        <v>321</v>
      </c>
      <c r="H268" s="169" t="s">
        <v>1032</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33.75" x14ac:dyDescent="0.2">
      <c r="A269" s="166" t="s">
        <v>731</v>
      </c>
      <c r="B269" s="204" t="str">
        <f>VLOOKUP(A269,Adr!A:B,2,FALSE)</f>
        <v>Slovenský olympijský a športový výbor</v>
      </c>
      <c r="C269" s="197" t="s">
        <v>2999</v>
      </c>
      <c r="D269" s="289">
        <v>156100</v>
      </c>
      <c r="E269" s="230">
        <v>0</v>
      </c>
      <c r="F269" s="166" t="s">
        <v>347</v>
      </c>
      <c r="G269" s="169" t="s">
        <v>321</v>
      </c>
      <c r="H269" s="169" t="s">
        <v>1032</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2.5" x14ac:dyDescent="0.2">
      <c r="A270" s="166" t="s">
        <v>731</v>
      </c>
      <c r="B270" s="204" t="str">
        <f>VLOOKUP(A270,Adr!A:B,2,FALSE)</f>
        <v>Slovenský olympijský a športový výbor</v>
      </c>
      <c r="C270" s="197" t="s">
        <v>3000</v>
      </c>
      <c r="D270" s="289">
        <v>193372</v>
      </c>
      <c r="E270" s="173">
        <v>0</v>
      </c>
      <c r="F270" s="166" t="s">
        <v>347</v>
      </c>
      <c r="G270" s="169" t="s">
        <v>321</v>
      </c>
      <c r="H270" s="169" t="s">
        <v>1032</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731</v>
      </c>
      <c r="B271" s="204" t="str">
        <f>VLOOKUP(A271,Adr!A:B,2,FALSE)</f>
        <v>Slovenský olympijský a športový výbor</v>
      </c>
      <c r="C271" s="185" t="s">
        <v>1481</v>
      </c>
      <c r="D271" s="286">
        <v>80000</v>
      </c>
      <c r="E271" s="230">
        <v>0</v>
      </c>
      <c r="F271" s="166" t="s">
        <v>349</v>
      </c>
      <c r="G271" s="169" t="s">
        <v>321</v>
      </c>
      <c r="H271" s="169" t="s">
        <v>1032</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731</v>
      </c>
      <c r="B272" s="204" t="str">
        <f>VLOOKUP(A272,Adr!A:B,2,FALSE)</f>
        <v>Slovenský olympijský a športový výbor</v>
      </c>
      <c r="C272" s="185" t="s">
        <v>2997</v>
      </c>
      <c r="D272" s="286">
        <v>200000</v>
      </c>
      <c r="E272" s="230">
        <v>0</v>
      </c>
      <c r="F272" s="166" t="s">
        <v>349</v>
      </c>
      <c r="G272" s="169" t="s">
        <v>321</v>
      </c>
      <c r="H272" s="169" t="s">
        <v>1032</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1435</v>
      </c>
      <c r="B273" s="204" t="str">
        <f>VLOOKUP(A273,Adr!A:B,2,FALSE)</f>
        <v>Slovenský paralympijský výbor</v>
      </c>
      <c r="C273" s="196" t="s">
        <v>1467</v>
      </c>
      <c r="D273" s="286">
        <v>1196273</v>
      </c>
      <c r="E273" s="230">
        <v>0</v>
      </c>
      <c r="F273" s="166" t="s">
        <v>343</v>
      </c>
      <c r="G273" s="169" t="s">
        <v>321</v>
      </c>
      <c r="H273" s="169" t="s">
        <v>1032</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1435</v>
      </c>
      <c r="B274" s="204" t="str">
        <f>VLOOKUP(A274,Adr!A:B,2,FALSE)</f>
        <v>Slovenský paralympijský výbor</v>
      </c>
      <c r="C274" s="196" t="s">
        <v>1574</v>
      </c>
      <c r="D274" s="288">
        <v>22500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1435</v>
      </c>
      <c r="B275" s="204" t="str">
        <f>VLOOKUP(A275,Adr!A:B,2,FALSE)</f>
        <v>Slovenský paralympijský výbor</v>
      </c>
      <c r="C275" s="196" t="s">
        <v>1575</v>
      </c>
      <c r="D275" s="288">
        <v>10000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1435</v>
      </c>
      <c r="B276" s="204" t="str">
        <f>VLOOKUP(A276,Adr!A:B,2,FALSE)</f>
        <v>Slovenský paralympijský výbor</v>
      </c>
      <c r="C276" s="185" t="s">
        <v>2171</v>
      </c>
      <c r="D276" s="286">
        <v>5000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1435</v>
      </c>
      <c r="B277" s="204" t="str">
        <f>VLOOKUP(A277,Adr!A:B,2,FALSE)</f>
        <v>Slovenský paralympijský výbor</v>
      </c>
      <c r="C277" s="185" t="s">
        <v>1577</v>
      </c>
      <c r="D277" s="286">
        <v>10000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1435</v>
      </c>
      <c r="B278" s="204" t="str">
        <f>VLOOKUP(A278,Adr!A:B,2,FALSE)</f>
        <v>Slovenský paralympijský výbor</v>
      </c>
      <c r="C278" s="169" t="s">
        <v>1576</v>
      </c>
      <c r="D278" s="288">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1435</v>
      </c>
      <c r="B279" s="204" t="str">
        <f>VLOOKUP(A279,Adr!A:B,2,FALSE)</f>
        <v>Slovenský paralympijský výbor</v>
      </c>
      <c r="C279" s="196" t="s">
        <v>1578</v>
      </c>
      <c r="D279" s="288">
        <v>45000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1435</v>
      </c>
      <c r="B280" s="204" t="str">
        <f>VLOOKUP(A280,Adr!A:B,2,FALSE)</f>
        <v>Slovenský paralympijský výbor</v>
      </c>
      <c r="C280" s="185" t="s">
        <v>1579</v>
      </c>
      <c r="D280" s="286">
        <v>50000</v>
      </c>
      <c r="E280" s="173">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1435</v>
      </c>
      <c r="B281" s="204" t="str">
        <f>VLOOKUP(A281,Adr!A:B,2,FALSE)</f>
        <v>Slovenský paralympijský výbor</v>
      </c>
      <c r="C281" s="169" t="s">
        <v>2172</v>
      </c>
      <c r="D281" s="287">
        <v>20000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1435</v>
      </c>
      <c r="B282" s="204" t="str">
        <f>VLOOKUP(A282,Adr!A:B,2,FALSE)</f>
        <v>Slovenský paralympijský výbor</v>
      </c>
      <c r="C282" s="185" t="s">
        <v>1580</v>
      </c>
      <c r="D282" s="288">
        <v>20000</v>
      </c>
      <c r="E282" s="230">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1435</v>
      </c>
      <c r="B283" s="204" t="str">
        <f>VLOOKUP(A283,Adr!A:B,2,FALSE)</f>
        <v>Slovenský paralympijský výbor</v>
      </c>
      <c r="C283" s="196" t="s">
        <v>1581</v>
      </c>
      <c r="D283" s="288">
        <v>55000</v>
      </c>
      <c r="E283" s="173">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1435</v>
      </c>
      <c r="B284" s="204" t="str">
        <f>VLOOKUP(A284,Adr!A:B,2,FALSE)</f>
        <v>Slovenský paralympijský výbor</v>
      </c>
      <c r="C284" s="185" t="s">
        <v>2233</v>
      </c>
      <c r="D284" s="286">
        <v>457250</v>
      </c>
      <c r="E284" s="173">
        <v>0</v>
      </c>
      <c r="F284" s="166" t="s">
        <v>347</v>
      </c>
      <c r="G284" s="169" t="s">
        <v>321</v>
      </c>
      <c r="H284" s="169" t="s">
        <v>1032</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1435</v>
      </c>
      <c r="B285" s="204" t="str">
        <f>VLOOKUP(A285,Adr!A:B,2,FALSE)</f>
        <v>Slovenský paralympijský výbor</v>
      </c>
      <c r="C285" s="185" t="s">
        <v>350</v>
      </c>
      <c r="D285" s="286">
        <v>10000</v>
      </c>
      <c r="E285" s="173">
        <v>0</v>
      </c>
      <c r="F285" s="166" t="s">
        <v>349</v>
      </c>
      <c r="G285" s="169" t="s">
        <v>317</v>
      </c>
      <c r="H285" s="169" t="s">
        <v>1032</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2714</v>
      </c>
      <c r="B286" s="204" t="str">
        <f>VLOOKUP(A286,Adr!A:B,2,FALSE)</f>
        <v>Slovenský rybársky zväz</v>
      </c>
      <c r="C286" s="185" t="s">
        <v>2990</v>
      </c>
      <c r="D286" s="286">
        <v>5000</v>
      </c>
      <c r="E286" s="230">
        <v>0</v>
      </c>
      <c r="F286" s="166" t="s">
        <v>360</v>
      </c>
      <c r="G286" s="169" t="s">
        <v>317</v>
      </c>
      <c r="H286" s="169" t="s">
        <v>1032</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739</v>
      </c>
      <c r="B287" s="204" t="str">
        <f>VLOOKUP(A287,Adr!A:B,2,FALSE)</f>
        <v>Slovenský rýchlokorčuliarsky zväz</v>
      </c>
      <c r="C287" s="185" t="s">
        <v>1121</v>
      </c>
      <c r="D287" s="286">
        <v>42157</v>
      </c>
      <c r="E287" s="230">
        <v>0</v>
      </c>
      <c r="F287" s="166" t="s">
        <v>339</v>
      </c>
      <c r="G287" s="169" t="s">
        <v>319</v>
      </c>
      <c r="H287" s="169" t="s">
        <v>1032</v>
      </c>
      <c r="I287" s="192" t="str">
        <f t="shared" si="20"/>
        <v>30688060a</v>
      </c>
      <c r="J287" s="167" t="str">
        <f t="shared" si="21"/>
        <v>30688060026 02</v>
      </c>
      <c r="K287" s="5" t="s">
        <v>1122</v>
      </c>
      <c r="L287" s="167" t="str">
        <f t="shared" si="22"/>
        <v>30688060026 02B</v>
      </c>
      <c r="M287" s="5" t="str">
        <f t="shared" si="23"/>
        <v>Slovenský rýchlokorčuliarsky zväzaBrýchlokorčuľovanie - bežné transfery</v>
      </c>
      <c r="N287" s="3" t="str">
        <f t="shared" si="24"/>
        <v>30688060aB</v>
      </c>
    </row>
    <row r="288" spans="1:14" x14ac:dyDescent="0.2">
      <c r="A288" s="198" t="s">
        <v>739</v>
      </c>
      <c r="B288" s="204" t="str">
        <f>VLOOKUP(A288,Adr!A:B,2,FALSE)</f>
        <v>Slovenský rýchlokorčuliarsky zväz</v>
      </c>
      <c r="C288" s="169" t="s">
        <v>1582</v>
      </c>
      <c r="D288" s="288">
        <v>10000</v>
      </c>
      <c r="E288" s="173">
        <v>0</v>
      </c>
      <c r="F288" s="166" t="s">
        <v>345</v>
      </c>
      <c r="G288" s="169" t="s">
        <v>321</v>
      </c>
      <c r="H288" s="169" t="s">
        <v>1032</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746</v>
      </c>
      <c r="B289" s="204" t="str">
        <f>VLOOKUP(A289,Adr!A:B,2,FALSE)</f>
        <v>Slovenský stolnotenisový zväz</v>
      </c>
      <c r="C289" s="185" t="s">
        <v>1123</v>
      </c>
      <c r="D289" s="286">
        <v>939232</v>
      </c>
      <c r="E289" s="173">
        <v>0</v>
      </c>
      <c r="F289" s="166" t="s">
        <v>339</v>
      </c>
      <c r="G289" s="169" t="s">
        <v>319</v>
      </c>
      <c r="H289" s="169" t="s">
        <v>1032</v>
      </c>
      <c r="I289" s="192" t="str">
        <f t="shared" si="20"/>
        <v>30806836a</v>
      </c>
      <c r="J289" s="167" t="str">
        <f t="shared" si="21"/>
        <v>30806836026 02</v>
      </c>
      <c r="K289" s="5" t="s">
        <v>1124</v>
      </c>
      <c r="L289" s="167" t="str">
        <f t="shared" si="22"/>
        <v>30806836026 02B</v>
      </c>
      <c r="M289" s="5" t="str">
        <f t="shared" si="23"/>
        <v>Slovenský stolnotenisový zväzaBstolný tenis - bežné transfery</v>
      </c>
      <c r="N289" s="3" t="str">
        <f t="shared" si="24"/>
        <v>30806836aB</v>
      </c>
    </row>
    <row r="290" spans="1:14" x14ac:dyDescent="0.2">
      <c r="A290" s="182" t="s">
        <v>746</v>
      </c>
      <c r="B290" s="204" t="str">
        <f>VLOOKUP(A290,Adr!A:B,2,FALSE)</f>
        <v>Slovenský stolnotenisový zväz</v>
      </c>
      <c r="C290" s="185" t="s">
        <v>2173</v>
      </c>
      <c r="D290" s="286">
        <v>7500</v>
      </c>
      <c r="E290" s="173">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746</v>
      </c>
      <c r="B291" s="204" t="str">
        <f>VLOOKUP(A291,Adr!A:B,2,FALSE)</f>
        <v>Slovenský stolnotenisový zväz</v>
      </c>
      <c r="C291" s="169" t="s">
        <v>2174</v>
      </c>
      <c r="D291" s="287">
        <v>15000</v>
      </c>
      <c r="E291" s="230">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746</v>
      </c>
      <c r="B292" s="204" t="str">
        <f>VLOOKUP(A292,Adr!A:B,2,FALSE)</f>
        <v>Slovenský stolnotenisový zväz</v>
      </c>
      <c r="C292" s="196" t="s">
        <v>1583</v>
      </c>
      <c r="D292" s="288">
        <v>20000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746</v>
      </c>
      <c r="B293" s="204" t="str">
        <f>VLOOKUP(A293,Adr!A:B,2,FALSE)</f>
        <v>Slovenský stolnotenisový zväz</v>
      </c>
      <c r="C293" s="185" t="s">
        <v>1584</v>
      </c>
      <c r="D293" s="286">
        <v>15000</v>
      </c>
      <c r="E293" s="173">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746</v>
      </c>
      <c r="B294" s="204" t="str">
        <f>VLOOKUP(A294,Adr!A:B,2,FALSE)</f>
        <v>Slovenský stolnotenisový zväz</v>
      </c>
      <c r="C294" s="185" t="s">
        <v>2175</v>
      </c>
      <c r="D294" s="286">
        <v>15000</v>
      </c>
      <c r="E294" s="230">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746</v>
      </c>
      <c r="B295" s="204" t="str">
        <f>VLOOKUP(A295,Adr!A:B,2,FALSE)</f>
        <v>Slovenský stolnotenisový zväz</v>
      </c>
      <c r="C295" s="185" t="s">
        <v>1585</v>
      </c>
      <c r="D295" s="286">
        <v>20000</v>
      </c>
      <c r="E295" s="173">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746</v>
      </c>
      <c r="B296" s="204" t="str">
        <f>VLOOKUP(A296,Adr!A:B,2,FALSE)</f>
        <v>Slovenský stolnotenisový zväz</v>
      </c>
      <c r="C296" s="196" t="s">
        <v>2234</v>
      </c>
      <c r="D296" s="288">
        <v>50000</v>
      </c>
      <c r="E296" s="230">
        <v>0</v>
      </c>
      <c r="F296" s="166" t="s">
        <v>347</v>
      </c>
      <c r="G296" s="169" t="s">
        <v>321</v>
      </c>
      <c r="H296" s="169" t="s">
        <v>1032</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755</v>
      </c>
      <c r="B297" s="204" t="str">
        <f>VLOOKUP(A297,Adr!A:B,2,FALSE)</f>
        <v>SLOVENSKÝ STRELECKÝ ZVÄZ</v>
      </c>
      <c r="C297" s="169" t="s">
        <v>1125</v>
      </c>
      <c r="D297" s="287">
        <v>579804</v>
      </c>
      <c r="E297" s="230">
        <v>0</v>
      </c>
      <c r="F297" s="166" t="s">
        <v>339</v>
      </c>
      <c r="G297" s="169" t="s">
        <v>319</v>
      </c>
      <c r="H297" s="169" t="s">
        <v>1032</v>
      </c>
      <c r="I297" s="192" t="str">
        <f t="shared" si="20"/>
        <v>00603341a</v>
      </c>
      <c r="J297" s="167" t="str">
        <f t="shared" si="21"/>
        <v>00603341026 02</v>
      </c>
      <c r="K297" s="5" t="s">
        <v>1126</v>
      </c>
      <c r="L297" s="167" t="str">
        <f t="shared" si="22"/>
        <v>00603341026 02B</v>
      </c>
      <c r="M297" s="5" t="str">
        <f t="shared" si="23"/>
        <v>SLOVENSKÝ STRELECKÝ ZVÄZaBstreľba - bežné transfery</v>
      </c>
      <c r="N297" s="3" t="str">
        <f t="shared" si="24"/>
        <v>00603341aB</v>
      </c>
    </row>
    <row r="298" spans="1:14" x14ac:dyDescent="0.2">
      <c r="A298" s="198" t="s">
        <v>755</v>
      </c>
      <c r="B298" s="204" t="str">
        <f>VLOOKUP(A298,Adr!A:B,2,FALSE)</f>
        <v>SLOVENSKÝ STRELECKÝ ZVÄZ</v>
      </c>
      <c r="C298" s="169" t="s">
        <v>2984</v>
      </c>
      <c r="D298" s="287">
        <v>20000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755</v>
      </c>
      <c r="B299" s="204" t="str">
        <f>VLOOKUP(A299,Adr!A:B,2,FALSE)</f>
        <v>SLOVENSKÝ STRELECKÝ ZVÄZ</v>
      </c>
      <c r="C299" s="185" t="s">
        <v>1586</v>
      </c>
      <c r="D299" s="286">
        <v>80000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755</v>
      </c>
      <c r="B300" s="204" t="str">
        <f>VLOOKUP(A300,Adr!A:B,2,FALSE)</f>
        <v>SLOVENSKÝ STRELECKÝ ZVÄZ</v>
      </c>
      <c r="C300" s="185" t="s">
        <v>1588</v>
      </c>
      <c r="D300" s="286">
        <v>50000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755</v>
      </c>
      <c r="B301" s="204" t="str">
        <f>VLOOKUP(A301,Adr!A:B,2,FALSE)</f>
        <v>SLOVENSKÝ STRELECKÝ ZVÄZ</v>
      </c>
      <c r="C301" s="196" t="s">
        <v>1587</v>
      </c>
      <c r="D301" s="288">
        <v>20000</v>
      </c>
      <c r="E301" s="230">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755</v>
      </c>
      <c r="B302" s="204" t="str">
        <f>VLOOKUP(A302,Adr!A:B,2,FALSE)</f>
        <v>SLOVENSKÝ STRELECKÝ ZVÄZ</v>
      </c>
      <c r="C302" s="185" t="s">
        <v>1589</v>
      </c>
      <c r="D302" s="286">
        <v>25000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755</v>
      </c>
      <c r="B303" s="204" t="str">
        <f>VLOOKUP(A303,Adr!A:B,2,FALSE)</f>
        <v>SLOVENSKÝ STRELECKÝ ZVÄZ</v>
      </c>
      <c r="C303" s="169" t="s">
        <v>1590</v>
      </c>
      <c r="D303" s="287">
        <v>58000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755</v>
      </c>
      <c r="B304" s="204" t="str">
        <f>VLOOKUP(A304,Adr!A:B,2,FALSE)</f>
        <v>SLOVENSKÝ STRELECKÝ ZVÄZ</v>
      </c>
      <c r="C304" s="185" t="s">
        <v>2985</v>
      </c>
      <c r="D304" s="286">
        <v>2000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755</v>
      </c>
      <c r="B305" s="204" t="str">
        <f>VLOOKUP(A305,Adr!A:B,2,FALSE)</f>
        <v>SLOVENSKÝ STRELECKÝ ZVÄZ</v>
      </c>
      <c r="C305" s="185" t="s">
        <v>2986</v>
      </c>
      <c r="D305" s="286">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755</v>
      </c>
      <c r="B306" s="204" t="str">
        <f>VLOOKUP(A306,Adr!A:B,2,FALSE)</f>
        <v>SLOVENSKÝ STRELECKÝ ZVÄZ</v>
      </c>
      <c r="C306" s="185" t="s">
        <v>1591</v>
      </c>
      <c r="D306" s="286">
        <v>56000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755</v>
      </c>
      <c r="B307" s="204" t="str">
        <f>VLOOKUP(A307,Adr!A:B,2,FALSE)</f>
        <v>SLOVENSKÝ STRELECKÝ ZVÄZ</v>
      </c>
      <c r="C307" s="196" t="s">
        <v>2987</v>
      </c>
      <c r="D307" s="288">
        <v>4000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755</v>
      </c>
      <c r="B308" s="204" t="str">
        <f>VLOOKUP(A308,Adr!A:B,2,FALSE)</f>
        <v>SLOVENSKÝ STRELECKÝ ZVÄZ</v>
      </c>
      <c r="C308" s="185" t="s">
        <v>1592</v>
      </c>
      <c r="D308" s="286">
        <v>10000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755</v>
      </c>
      <c r="B309" s="204" t="str">
        <f>VLOOKUP(A309,Adr!A:B,2,FALSE)</f>
        <v>SLOVENSKÝ STRELECKÝ ZVÄZ</v>
      </c>
      <c r="C309" s="196" t="s">
        <v>2988</v>
      </c>
      <c r="D309" s="288">
        <v>20000</v>
      </c>
      <c r="E309" s="173">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755</v>
      </c>
      <c r="B310" s="204" t="str">
        <f>VLOOKUP(A310,Adr!A:B,2,FALSE)</f>
        <v>SLOVENSKÝ STRELECKÝ ZVÄZ</v>
      </c>
      <c r="C310" s="185" t="s">
        <v>1593</v>
      </c>
      <c r="D310" s="286">
        <v>70000</v>
      </c>
      <c r="E310" s="230">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755</v>
      </c>
      <c r="B311" s="204" t="str">
        <f>VLOOKUP(A311,Adr!A:B,2,FALSE)</f>
        <v>SLOVENSKÝ STRELECKÝ ZVÄZ</v>
      </c>
      <c r="C311" s="185" t="s">
        <v>1594</v>
      </c>
      <c r="D311" s="286">
        <v>10000</v>
      </c>
      <c r="E311" s="173">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755</v>
      </c>
      <c r="B312" s="204" t="str">
        <f>VLOOKUP(A312,Adr!A:B,2,FALSE)</f>
        <v>SLOVENSKÝ STRELECKÝ ZVÄZ</v>
      </c>
      <c r="C312" s="185" t="s">
        <v>2176</v>
      </c>
      <c r="D312" s="286">
        <v>20000</v>
      </c>
      <c r="E312" s="230">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755</v>
      </c>
      <c r="B313" s="204" t="str">
        <f>VLOOKUP(A313,Adr!A:B,2,FALSE)</f>
        <v>SLOVENSKÝ STRELECKÝ ZVÄZ</v>
      </c>
      <c r="C313" s="185" t="s">
        <v>2177</v>
      </c>
      <c r="D313" s="286">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755</v>
      </c>
      <c r="B314" s="204" t="str">
        <f>VLOOKUP(A314,Adr!A:B,2,FALSE)</f>
        <v>SLOVENSKÝ STRELECKÝ ZVÄZ</v>
      </c>
      <c r="C314" s="169" t="s">
        <v>1595</v>
      </c>
      <c r="D314" s="287">
        <v>20000</v>
      </c>
      <c r="E314" s="173">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755</v>
      </c>
      <c r="B315" s="204" t="str">
        <f>VLOOKUP(A315,Adr!A:B,2,FALSE)</f>
        <v>SLOVENSKÝ STRELECKÝ ZVÄZ</v>
      </c>
      <c r="C315" s="196" t="s">
        <v>1596</v>
      </c>
      <c r="D315" s="288">
        <v>20000</v>
      </c>
      <c r="E315" s="230">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755</v>
      </c>
      <c r="B316" s="204" t="str">
        <f>VLOOKUP(A316,Adr!A:B,2,FALSE)</f>
        <v>SLOVENSKÝ STRELECKÝ ZVÄZ</v>
      </c>
      <c r="C316" s="185" t="s">
        <v>1597</v>
      </c>
      <c r="D316" s="286">
        <v>50000</v>
      </c>
      <c r="E316" s="173">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755</v>
      </c>
      <c r="B317" s="204" t="str">
        <f>VLOOKUP(A317,Adr!A:B,2,FALSE)</f>
        <v>SLOVENSKÝ STRELECKÝ ZVÄZ</v>
      </c>
      <c r="C317" s="196" t="s">
        <v>2213</v>
      </c>
      <c r="D317" s="288">
        <v>4500</v>
      </c>
      <c r="E317" s="173">
        <v>0</v>
      </c>
      <c r="F317" s="166" t="s">
        <v>362</v>
      </c>
      <c r="G317" s="169" t="s">
        <v>321</v>
      </c>
      <c r="H317" s="169" t="s">
        <v>1032</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764</v>
      </c>
      <c r="B318" s="204" t="str">
        <f>VLOOKUP(A318,Adr!A:B,2,FALSE)</f>
        <v>Slovenský šachový zväz</v>
      </c>
      <c r="C318" s="196" t="s">
        <v>1127</v>
      </c>
      <c r="D318" s="288">
        <v>347439</v>
      </c>
      <c r="E318" s="173">
        <v>0</v>
      </c>
      <c r="F318" s="166" t="s">
        <v>339</v>
      </c>
      <c r="G318" s="169" t="s">
        <v>319</v>
      </c>
      <c r="H318" s="169" t="s">
        <v>1032</v>
      </c>
      <c r="I318" s="192" t="str">
        <f t="shared" si="20"/>
        <v>17310571a</v>
      </c>
      <c r="J318" s="167" t="str">
        <f t="shared" si="21"/>
        <v>17310571026 02</v>
      </c>
      <c r="K318" s="5" t="s">
        <v>1128</v>
      </c>
      <c r="L318" s="167" t="str">
        <f t="shared" si="22"/>
        <v>17310571026 02B</v>
      </c>
      <c r="M318" s="5" t="str">
        <f t="shared" si="23"/>
        <v>Slovenský šachový zväzaBšach - bežné transfery</v>
      </c>
      <c r="N318" s="3" t="str">
        <f t="shared" si="24"/>
        <v>17310571aB</v>
      </c>
    </row>
    <row r="319" spans="1:14" x14ac:dyDescent="0.2">
      <c r="A319" s="202" t="s">
        <v>764</v>
      </c>
      <c r="B319" s="204" t="str">
        <f>VLOOKUP(A319,Adr!A:B,2,FALSE)</f>
        <v>Slovenský šachový zväz</v>
      </c>
      <c r="C319" s="185" t="s">
        <v>1474</v>
      </c>
      <c r="D319" s="286">
        <v>6314</v>
      </c>
      <c r="E319" s="230">
        <v>0</v>
      </c>
      <c r="F319" s="166" t="s">
        <v>343</v>
      </c>
      <c r="G319" s="169" t="s">
        <v>321</v>
      </c>
      <c r="H319" s="169" t="s">
        <v>1032</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764</v>
      </c>
      <c r="B320" s="204" t="str">
        <f>VLOOKUP(A320,Adr!A:B,2,FALSE)</f>
        <v>Slovenský šachový zväz</v>
      </c>
      <c r="C320" s="196" t="s">
        <v>2214</v>
      </c>
      <c r="D320" s="288">
        <v>6160</v>
      </c>
      <c r="E320" s="230">
        <v>0</v>
      </c>
      <c r="F320" s="166" t="s">
        <v>362</v>
      </c>
      <c r="G320" s="169" t="s">
        <v>321</v>
      </c>
      <c r="H320" s="169" t="s">
        <v>1032</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774</v>
      </c>
      <c r="B321" s="204" t="str">
        <f>VLOOKUP(A321,Adr!A:B,2,FALSE)</f>
        <v>Slovenský šermiarsky zväz</v>
      </c>
      <c r="C321" s="169" t="s">
        <v>1129</v>
      </c>
      <c r="D321" s="287">
        <v>89428</v>
      </c>
      <c r="E321" s="173">
        <v>0</v>
      </c>
      <c r="F321" s="166" t="s">
        <v>339</v>
      </c>
      <c r="G321" s="169" t="s">
        <v>319</v>
      </c>
      <c r="H321" s="169" t="s">
        <v>1032</v>
      </c>
      <c r="I321" s="192" t="str">
        <f t="shared" si="20"/>
        <v>30806437a</v>
      </c>
      <c r="J321" s="167" t="str">
        <f t="shared" si="21"/>
        <v>30806437026 02</v>
      </c>
      <c r="K321" s="5" t="s">
        <v>1130</v>
      </c>
      <c r="L321" s="167" t="str">
        <f t="shared" si="22"/>
        <v>30806437026 02B</v>
      </c>
      <c r="M321" s="5" t="str">
        <f t="shared" si="23"/>
        <v>Slovenský šermiarsky zväzaBšerm - bežné transfery</v>
      </c>
      <c r="N321" s="3" t="str">
        <f t="shared" si="24"/>
        <v>30806437aB</v>
      </c>
    </row>
    <row r="322" spans="1:14" x14ac:dyDescent="0.2">
      <c r="A322" s="198" t="s">
        <v>774</v>
      </c>
      <c r="B322" s="204" t="str">
        <f>VLOOKUP(A322,Adr!A:B,2,FALSE)</f>
        <v>Slovenský šermiarsky zväz</v>
      </c>
      <c r="C322" s="185" t="s">
        <v>1598</v>
      </c>
      <c r="D322" s="286">
        <v>10000</v>
      </c>
      <c r="E322" s="230">
        <v>0</v>
      </c>
      <c r="F322" s="166" t="s">
        <v>345</v>
      </c>
      <c r="G322" s="169" t="s">
        <v>321</v>
      </c>
      <c r="H322" s="169" t="s">
        <v>1032</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782</v>
      </c>
      <c r="B323" s="204" t="str">
        <f>VLOOKUP(A323,Adr!A:B,2,FALSE)</f>
        <v>Slovenský tenisový zväz</v>
      </c>
      <c r="C323" s="185" t="s">
        <v>1131</v>
      </c>
      <c r="D323" s="286">
        <v>2916070</v>
      </c>
      <c r="E323" s="173">
        <v>0</v>
      </c>
      <c r="F323" s="166" t="s">
        <v>339</v>
      </c>
      <c r="G323" s="169" t="s">
        <v>319</v>
      </c>
      <c r="H323" s="169" t="s">
        <v>1032</v>
      </c>
      <c r="I323" s="192" t="str">
        <f t="shared" si="20"/>
        <v>30811384a</v>
      </c>
      <c r="J323" s="167" t="str">
        <f t="shared" si="21"/>
        <v>30811384026 02</v>
      </c>
      <c r="K323" s="5" t="s">
        <v>1132</v>
      </c>
      <c r="L323" s="167" t="str">
        <f t="shared" si="22"/>
        <v>30811384026 02B</v>
      </c>
      <c r="M323" s="5" t="str">
        <f t="shared" si="23"/>
        <v>Slovenský tenisový zväzaBtenis - bežné transfery</v>
      </c>
      <c r="N323" s="3" t="str">
        <f t="shared" si="24"/>
        <v>30811384aB</v>
      </c>
    </row>
    <row r="324" spans="1:14" x14ac:dyDescent="0.2">
      <c r="A324" s="202" t="s">
        <v>782</v>
      </c>
      <c r="B324" s="204" t="str">
        <f>VLOOKUP(A324,Adr!A:B,2,FALSE)</f>
        <v>Slovenský tenisový zväz</v>
      </c>
      <c r="C324" s="185" t="s">
        <v>2178</v>
      </c>
      <c r="D324" s="286">
        <v>10000</v>
      </c>
      <c r="E324" s="173">
        <v>0</v>
      </c>
      <c r="F324" s="166" t="s">
        <v>345</v>
      </c>
      <c r="G324" s="169" t="s">
        <v>321</v>
      </c>
      <c r="H324" s="169" t="s">
        <v>1032</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782</v>
      </c>
      <c r="B325" s="204" t="str">
        <f>VLOOKUP(A325,Adr!A:B,2,FALSE)</f>
        <v>Slovenský tenisový zväz</v>
      </c>
      <c r="C325" s="185" t="s">
        <v>1599</v>
      </c>
      <c r="D325" s="286">
        <v>25000</v>
      </c>
      <c r="E325" s="230">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782</v>
      </c>
      <c r="B326" s="204" t="str">
        <f>VLOOKUP(A326,Adr!A:B,2,FALSE)</f>
        <v>Slovenský tenisový zväz</v>
      </c>
      <c r="C326" s="185" t="s">
        <v>1600</v>
      </c>
      <c r="D326" s="286">
        <v>10000</v>
      </c>
      <c r="E326" s="230">
        <v>0</v>
      </c>
      <c r="F326" s="166" t="s">
        <v>345</v>
      </c>
      <c r="G326" s="169" t="s">
        <v>321</v>
      </c>
      <c r="H326" s="169" t="s">
        <v>1032</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782</v>
      </c>
      <c r="B327" s="204" t="str">
        <f>VLOOKUP(A327,Adr!A:B,2,FALSE)</f>
        <v>Slovenský tenisový zväz</v>
      </c>
      <c r="C327" s="185" t="s">
        <v>1601</v>
      </c>
      <c r="D327" s="286">
        <v>10000</v>
      </c>
      <c r="E327" s="230">
        <v>0</v>
      </c>
      <c r="F327" s="166" t="s">
        <v>345</v>
      </c>
      <c r="G327" s="169" t="s">
        <v>321</v>
      </c>
      <c r="H327" s="169" t="s">
        <v>1032</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782</v>
      </c>
      <c r="B328" s="204" t="str">
        <f>VLOOKUP(A328,Adr!A:B,2,FALSE)</f>
        <v>Slovenský tenisový zväz</v>
      </c>
      <c r="C328" s="185" t="s">
        <v>1602</v>
      </c>
      <c r="D328" s="286">
        <v>60000</v>
      </c>
      <c r="E328" s="173">
        <v>0</v>
      </c>
      <c r="F328" s="166" t="s">
        <v>345</v>
      </c>
      <c r="G328" s="169" t="s">
        <v>321</v>
      </c>
      <c r="H328" s="169" t="s">
        <v>1032</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782</v>
      </c>
      <c r="B329" s="204" t="str">
        <f>VLOOKUP(A329,Adr!A:B,2,FALSE)</f>
        <v>Slovenský tenisový zväz</v>
      </c>
      <c r="C329" s="185" t="s">
        <v>1603</v>
      </c>
      <c r="D329" s="286">
        <v>11200</v>
      </c>
      <c r="E329" s="173">
        <v>0</v>
      </c>
      <c r="F329" s="166" t="s">
        <v>345</v>
      </c>
      <c r="G329" s="169" t="s">
        <v>321</v>
      </c>
      <c r="H329" s="169" t="s">
        <v>1032</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782</v>
      </c>
      <c r="B330" s="204" t="str">
        <f>VLOOKUP(A330,Adr!A:B,2,FALSE)</f>
        <v>Slovenský tenisový zväz</v>
      </c>
      <c r="C330" s="185" t="s">
        <v>1604</v>
      </c>
      <c r="D330" s="286">
        <v>15000</v>
      </c>
      <c r="E330" s="230">
        <v>0</v>
      </c>
      <c r="F330" s="166" t="s">
        <v>345</v>
      </c>
      <c r="G330" s="169" t="s">
        <v>321</v>
      </c>
      <c r="H330" s="169" t="s">
        <v>1032</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782</v>
      </c>
      <c r="B331" s="204" t="str">
        <f>VLOOKUP(A331,Adr!A:B,2,FALSE)</f>
        <v>Slovenský tenisový zväz</v>
      </c>
      <c r="C331" s="196" t="s">
        <v>1605</v>
      </c>
      <c r="D331" s="286">
        <v>7500</v>
      </c>
      <c r="E331" s="173">
        <v>0</v>
      </c>
      <c r="F331" s="166" t="s">
        <v>345</v>
      </c>
      <c r="G331" s="169" t="s">
        <v>321</v>
      </c>
      <c r="H331" s="169" t="s">
        <v>1032</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790</v>
      </c>
      <c r="B332" s="204" t="str">
        <f>VLOOKUP(A332,Adr!A:B,2,FALSE)</f>
        <v>Slovenský veslársky zväz</v>
      </c>
      <c r="C332" s="169" t="s">
        <v>1133</v>
      </c>
      <c r="D332" s="287">
        <v>109864</v>
      </c>
      <c r="E332" s="230">
        <v>0</v>
      </c>
      <c r="F332" s="166" t="s">
        <v>339</v>
      </c>
      <c r="G332" s="169" t="s">
        <v>319</v>
      </c>
      <c r="H332" s="169" t="s">
        <v>1032</v>
      </c>
      <c r="I332" s="192" t="str">
        <f t="shared" si="35"/>
        <v>00688304a</v>
      </c>
      <c r="J332" s="167" t="str">
        <f t="shared" si="36"/>
        <v>00688304026 02</v>
      </c>
      <c r="K332" s="5" t="s">
        <v>1134</v>
      </c>
      <c r="L332" s="167" t="str">
        <f t="shared" si="37"/>
        <v>00688304026 02B</v>
      </c>
      <c r="M332" s="5" t="str">
        <f t="shared" si="38"/>
        <v>Slovenský veslársky zväzaBveslovanie - bežné transfery</v>
      </c>
      <c r="N332" s="3" t="str">
        <f t="shared" si="39"/>
        <v>00688304aB</v>
      </c>
    </row>
    <row r="333" spans="1:14" ht="22.5" x14ac:dyDescent="0.2">
      <c r="A333" s="202" t="s">
        <v>790</v>
      </c>
      <c r="B333" s="204" t="str">
        <f>VLOOKUP(A333,Adr!A:B,2,FALSE)</f>
        <v>Slovenský veslársky zväz</v>
      </c>
      <c r="C333" s="190" t="s">
        <v>1475</v>
      </c>
      <c r="D333" s="287">
        <v>7474</v>
      </c>
      <c r="E333" s="173">
        <v>0</v>
      </c>
      <c r="F333" s="166" t="s">
        <v>343</v>
      </c>
      <c r="G333" s="169" t="s">
        <v>321</v>
      </c>
      <c r="H333" s="169" t="s">
        <v>1032</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790</v>
      </c>
      <c r="B334" s="204" t="str">
        <f>VLOOKUP(A334,Adr!A:B,2,FALSE)</f>
        <v>Slovenský veslársky zväz</v>
      </c>
      <c r="C334" s="169" t="s">
        <v>1606</v>
      </c>
      <c r="D334" s="287">
        <v>20000</v>
      </c>
      <c r="E334" s="230">
        <v>0</v>
      </c>
      <c r="F334" s="166" t="s">
        <v>345</v>
      </c>
      <c r="G334" s="169" t="s">
        <v>321</v>
      </c>
      <c r="H334" s="169" t="s">
        <v>1032</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790</v>
      </c>
      <c r="B335" s="204" t="str">
        <f>VLOOKUP(A335,Adr!A:B,2,FALSE)</f>
        <v>Slovenský veslársky zväz</v>
      </c>
      <c r="C335" s="185" t="s">
        <v>1607</v>
      </c>
      <c r="D335" s="286">
        <v>11200</v>
      </c>
      <c r="E335" s="173">
        <v>0</v>
      </c>
      <c r="F335" s="166" t="s">
        <v>345</v>
      </c>
      <c r="G335" s="169" t="s">
        <v>321</v>
      </c>
      <c r="H335" s="169" t="s">
        <v>1032</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790</v>
      </c>
      <c r="B336" s="204" t="str">
        <f>VLOOKUP(A336,Adr!A:B,2,FALSE)</f>
        <v>Slovenský veslársky zväz</v>
      </c>
      <c r="C336" s="185" t="s">
        <v>1608</v>
      </c>
      <c r="D336" s="286">
        <v>11200</v>
      </c>
      <c r="E336" s="230">
        <v>0</v>
      </c>
      <c r="F336" s="166" t="s">
        <v>345</v>
      </c>
      <c r="G336" s="169" t="s">
        <v>321</v>
      </c>
      <c r="H336" s="169" t="s">
        <v>1032</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798</v>
      </c>
      <c r="B337" s="204" t="str">
        <f>VLOOKUP(A337,Adr!A:B,2,FALSE)</f>
        <v>SLOVENSKÝ ZÁPASNÍCKY ZVÄZ</v>
      </c>
      <c r="C337" s="169" t="s">
        <v>1135</v>
      </c>
      <c r="D337" s="287">
        <v>211104</v>
      </c>
      <c r="E337" s="230">
        <v>0</v>
      </c>
      <c r="F337" s="166" t="s">
        <v>339</v>
      </c>
      <c r="G337" s="169" t="s">
        <v>319</v>
      </c>
      <c r="H337" s="169" t="s">
        <v>1032</v>
      </c>
      <c r="I337" s="192" t="str">
        <f t="shared" si="35"/>
        <v>31791981a</v>
      </c>
      <c r="J337" s="167" t="str">
        <f t="shared" si="36"/>
        <v>31791981026 02</v>
      </c>
      <c r="K337" s="5" t="s">
        <v>1136</v>
      </c>
      <c r="L337" s="167" t="str">
        <f t="shared" si="37"/>
        <v>31791981026 02B</v>
      </c>
      <c r="M337" s="5" t="str">
        <f t="shared" si="38"/>
        <v>SLOVENSKÝ ZÁPASNÍCKY ZVÄZaBzápasenie - bežné transfery</v>
      </c>
      <c r="N337" s="3" t="str">
        <f t="shared" si="39"/>
        <v>31791981aB</v>
      </c>
    </row>
    <row r="338" spans="1:14" x14ac:dyDescent="0.2">
      <c r="A338" s="198" t="s">
        <v>798</v>
      </c>
      <c r="B338" s="204" t="str">
        <f>VLOOKUP(A338,Adr!A:B,2,FALSE)</f>
        <v>SLOVENSKÝ ZÁPASNÍCKY ZVÄZ</v>
      </c>
      <c r="C338" s="185" t="s">
        <v>1609</v>
      </c>
      <c r="D338" s="286">
        <v>10000</v>
      </c>
      <c r="E338" s="173">
        <v>0</v>
      </c>
      <c r="F338" s="166" t="s">
        <v>345</v>
      </c>
      <c r="G338" s="169" t="s">
        <v>321</v>
      </c>
      <c r="H338" s="169" t="s">
        <v>1032</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798</v>
      </c>
      <c r="B339" s="204" t="str">
        <f>VLOOKUP(A339,Adr!A:B,2,FALSE)</f>
        <v>SLOVENSKÝ ZÁPASNÍCKY ZVÄZ</v>
      </c>
      <c r="C339" s="185" t="s">
        <v>2179</v>
      </c>
      <c r="D339" s="286">
        <v>20000</v>
      </c>
      <c r="E339" s="230">
        <v>0</v>
      </c>
      <c r="F339" s="166" t="s">
        <v>345</v>
      </c>
      <c r="G339" s="169" t="s">
        <v>321</v>
      </c>
      <c r="H339" s="169" t="s">
        <v>1032</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798</v>
      </c>
      <c r="B340" s="204" t="str">
        <f>VLOOKUP(A340,Adr!A:B,2,FALSE)</f>
        <v>SLOVENSKÝ ZÁPASNÍCKY ZVÄZ</v>
      </c>
      <c r="C340" s="185" t="s">
        <v>1610</v>
      </c>
      <c r="D340" s="286">
        <v>10000</v>
      </c>
      <c r="E340" s="173">
        <v>0</v>
      </c>
      <c r="F340" s="166" t="s">
        <v>345</v>
      </c>
      <c r="G340" s="169" t="s">
        <v>321</v>
      </c>
      <c r="H340" s="169" t="s">
        <v>1032</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798</v>
      </c>
      <c r="B341" s="204" t="str">
        <f>VLOOKUP(A341,Adr!A:B,2,FALSE)</f>
        <v>SLOVENSKÝ ZÁPASNÍCKY ZVÄZ</v>
      </c>
      <c r="C341" s="196" t="s">
        <v>1611</v>
      </c>
      <c r="D341" s="288">
        <v>20000</v>
      </c>
      <c r="E341" s="230">
        <v>0</v>
      </c>
      <c r="F341" s="166" t="s">
        <v>345</v>
      </c>
      <c r="G341" s="169" t="s">
        <v>321</v>
      </c>
      <c r="H341" s="169" t="s">
        <v>1032</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798</v>
      </c>
      <c r="B342" s="204" t="str">
        <f>VLOOKUP(A342,Adr!A:B,2,FALSE)</f>
        <v>SLOVENSKÝ ZÁPASNÍCKY ZVÄZ</v>
      </c>
      <c r="C342" s="185" t="s">
        <v>1612</v>
      </c>
      <c r="D342" s="286">
        <v>20000</v>
      </c>
      <c r="E342" s="173">
        <v>0</v>
      </c>
      <c r="F342" s="166" t="s">
        <v>345</v>
      </c>
      <c r="G342" s="169" t="s">
        <v>321</v>
      </c>
      <c r="H342" s="169" t="s">
        <v>1032</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798</v>
      </c>
      <c r="B343" s="204" t="str">
        <f>VLOOKUP(A343,Adr!A:B,2,FALSE)</f>
        <v>SLOVENSKÝ ZÁPASNÍCKY ZVÄZ</v>
      </c>
      <c r="C343" s="196" t="s">
        <v>2180</v>
      </c>
      <c r="D343" s="288">
        <v>10000</v>
      </c>
      <c r="E343" s="230">
        <v>0</v>
      </c>
      <c r="F343" s="166" t="s">
        <v>345</v>
      </c>
      <c r="G343" s="169" t="s">
        <v>321</v>
      </c>
      <c r="H343" s="169" t="s">
        <v>1032</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798</v>
      </c>
      <c r="B344" s="204" t="str">
        <f>VLOOKUP(A344,Adr!A:B,2,FALSE)</f>
        <v>SLOVENSKÝ ZÁPASNÍCKY ZVÄZ</v>
      </c>
      <c r="C344" s="185" t="s">
        <v>1613</v>
      </c>
      <c r="D344" s="286">
        <v>15000</v>
      </c>
      <c r="E344" s="173">
        <v>0</v>
      </c>
      <c r="F344" s="166" t="s">
        <v>345</v>
      </c>
      <c r="G344" s="169" t="s">
        <v>321</v>
      </c>
      <c r="H344" s="169" t="s">
        <v>1032</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798</v>
      </c>
      <c r="B345" s="204" t="str">
        <f>VLOOKUP(A345,Adr!A:B,2,FALSE)</f>
        <v>SLOVENSKÝ ZÁPASNÍCKY ZVÄZ</v>
      </c>
      <c r="C345" s="185" t="s">
        <v>1614</v>
      </c>
      <c r="D345" s="286">
        <v>60000</v>
      </c>
      <c r="E345" s="230">
        <v>0</v>
      </c>
      <c r="F345" s="166" t="s">
        <v>345</v>
      </c>
      <c r="G345" s="169" t="s">
        <v>321</v>
      </c>
      <c r="H345" s="169" t="s">
        <v>1032</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798</v>
      </c>
      <c r="B346" s="204" t="str">
        <f>VLOOKUP(A346,Adr!A:B,2,FALSE)</f>
        <v>SLOVENSKÝ ZÁPASNÍCKY ZVÄZ</v>
      </c>
      <c r="C346" s="185" t="s">
        <v>1615</v>
      </c>
      <c r="D346" s="286">
        <v>20000</v>
      </c>
      <c r="E346" s="173">
        <v>0</v>
      </c>
      <c r="F346" s="166" t="s">
        <v>345</v>
      </c>
      <c r="G346" s="169" t="s">
        <v>321</v>
      </c>
      <c r="H346" s="169" t="s">
        <v>1032</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805</v>
      </c>
      <c r="B347" s="204" t="str">
        <f>VLOOKUP(A347,Adr!A:B,2,FALSE)</f>
        <v>Slovenský zväz bedmintonu</v>
      </c>
      <c r="C347" s="185" t="s">
        <v>1137</v>
      </c>
      <c r="D347" s="286">
        <v>292039</v>
      </c>
      <c r="E347" s="173">
        <v>0</v>
      </c>
      <c r="F347" s="166" t="s">
        <v>339</v>
      </c>
      <c r="G347" s="169" t="s">
        <v>319</v>
      </c>
      <c r="H347" s="169" t="s">
        <v>1032</v>
      </c>
      <c r="I347" s="192" t="str">
        <f t="shared" si="35"/>
        <v>30811546a</v>
      </c>
      <c r="J347" s="167" t="str">
        <f t="shared" si="36"/>
        <v>30811546026 02</v>
      </c>
      <c r="K347" s="5" t="s">
        <v>1138</v>
      </c>
      <c r="L347" s="167" t="str">
        <f t="shared" si="37"/>
        <v>30811546026 02B</v>
      </c>
      <c r="M347" s="5" t="str">
        <f t="shared" si="38"/>
        <v>Slovenský zväz bedmintonuaBbedminton - bežné transfery</v>
      </c>
      <c r="N347" s="3" t="str">
        <f t="shared" si="39"/>
        <v>30811546aB</v>
      </c>
    </row>
    <row r="348" spans="1:14" x14ac:dyDescent="0.2">
      <c r="A348" s="166" t="s">
        <v>805</v>
      </c>
      <c r="B348" s="204" t="str">
        <f>VLOOKUP(A348,Adr!A:B,2,FALSE)</f>
        <v>Slovenský zväz bedmintonu</v>
      </c>
      <c r="C348" s="185" t="s">
        <v>1476</v>
      </c>
      <c r="D348" s="286">
        <v>10616</v>
      </c>
      <c r="E348" s="230">
        <v>0</v>
      </c>
      <c r="F348" s="166" t="s">
        <v>343</v>
      </c>
      <c r="G348" s="169" t="s">
        <v>321</v>
      </c>
      <c r="H348" s="169" t="s">
        <v>1032</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814</v>
      </c>
      <c r="B349" s="204" t="str">
        <f>VLOOKUP(A349,Adr!A:B,2,FALSE)</f>
        <v>Slovenský zväz biatlonu</v>
      </c>
      <c r="C349" s="169" t="s">
        <v>1139</v>
      </c>
      <c r="D349" s="287">
        <v>393086</v>
      </c>
      <c r="E349" s="230">
        <v>0</v>
      </c>
      <c r="F349" s="166" t="s">
        <v>339</v>
      </c>
      <c r="G349" s="169" t="s">
        <v>319</v>
      </c>
      <c r="H349" s="169" t="s">
        <v>1032</v>
      </c>
      <c r="I349" s="192" t="str">
        <f t="shared" si="35"/>
        <v>35656743a</v>
      </c>
      <c r="J349" s="167" t="str">
        <f t="shared" si="36"/>
        <v>35656743026 02</v>
      </c>
      <c r="K349" s="5" t="s">
        <v>1140</v>
      </c>
      <c r="L349" s="167" t="str">
        <f t="shared" si="37"/>
        <v>35656743026 02B</v>
      </c>
      <c r="M349" s="5" t="str">
        <f t="shared" si="38"/>
        <v>Slovenský zväz biatlonuaBbiatlon - bežné transfery</v>
      </c>
      <c r="N349" s="3" t="str">
        <f t="shared" si="39"/>
        <v>35656743aB</v>
      </c>
    </row>
    <row r="350" spans="1:14" x14ac:dyDescent="0.2">
      <c r="A350" s="182" t="s">
        <v>814</v>
      </c>
      <c r="B350" s="204" t="str">
        <f>VLOOKUP(A350,Adr!A:B,2,FALSE)</f>
        <v>Slovenský zväz biatlonu</v>
      </c>
      <c r="C350" s="185" t="s">
        <v>1620</v>
      </c>
      <c r="D350" s="286">
        <v>40000</v>
      </c>
      <c r="E350" s="230">
        <v>0</v>
      </c>
      <c r="F350" s="166" t="s">
        <v>345</v>
      </c>
      <c r="G350" s="169" t="s">
        <v>321</v>
      </c>
      <c r="H350" s="169" t="s">
        <v>1032</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814</v>
      </c>
      <c r="B351" s="204" t="str">
        <f>VLOOKUP(A351,Adr!A:B,2,FALSE)</f>
        <v>Slovenský zväz biatlonu</v>
      </c>
      <c r="C351" s="196" t="s">
        <v>1616</v>
      </c>
      <c r="D351" s="288">
        <v>25000</v>
      </c>
      <c r="E351" s="173">
        <v>0</v>
      </c>
      <c r="F351" s="166" t="s">
        <v>345</v>
      </c>
      <c r="G351" s="169" t="s">
        <v>321</v>
      </c>
      <c r="H351" s="169" t="s">
        <v>1032</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814</v>
      </c>
      <c r="B352" s="204" t="str">
        <f>VLOOKUP(A352,Adr!A:B,2,FALSE)</f>
        <v>Slovenský zväz biatlonu</v>
      </c>
      <c r="C352" s="196" t="s">
        <v>2181</v>
      </c>
      <c r="D352" s="288">
        <v>10000</v>
      </c>
      <c r="E352" s="230">
        <v>0</v>
      </c>
      <c r="F352" s="166" t="s">
        <v>345</v>
      </c>
      <c r="G352" s="169" t="s">
        <v>321</v>
      </c>
      <c r="H352" s="169" t="s">
        <v>1032</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814</v>
      </c>
      <c r="B353" s="204" t="str">
        <f>VLOOKUP(A353,Adr!A:B,2,FALSE)</f>
        <v>Slovenský zväz biatlonu</v>
      </c>
      <c r="C353" s="185" t="s">
        <v>1617</v>
      </c>
      <c r="D353" s="288">
        <v>50000</v>
      </c>
      <c r="E353" s="173">
        <v>0</v>
      </c>
      <c r="F353" s="166" t="s">
        <v>345</v>
      </c>
      <c r="G353" s="169" t="s">
        <v>321</v>
      </c>
      <c r="H353" s="169" t="s">
        <v>1032</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814</v>
      </c>
      <c r="B354" s="204" t="str">
        <f>VLOOKUP(A354,Adr!A:B,2,FALSE)</f>
        <v>Slovenský zväz biatlonu</v>
      </c>
      <c r="C354" s="185" t="s">
        <v>2182</v>
      </c>
      <c r="D354" s="286">
        <v>20000</v>
      </c>
      <c r="E354" s="230">
        <v>0</v>
      </c>
      <c r="F354" s="166" t="s">
        <v>345</v>
      </c>
      <c r="G354" s="169" t="s">
        <v>321</v>
      </c>
      <c r="H354" s="169" t="s">
        <v>1032</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814</v>
      </c>
      <c r="B355" s="204" t="str">
        <f>VLOOKUP(A355,Adr!A:B,2,FALSE)</f>
        <v>Slovenský zväz biatlonu</v>
      </c>
      <c r="C355" s="197" t="s">
        <v>2183</v>
      </c>
      <c r="D355" s="289">
        <v>10000</v>
      </c>
      <c r="E355" s="230">
        <v>0</v>
      </c>
      <c r="F355" s="166" t="s">
        <v>345</v>
      </c>
      <c r="G355" s="169" t="s">
        <v>321</v>
      </c>
      <c r="H355" s="169" t="s">
        <v>1032</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814</v>
      </c>
      <c r="B356" s="204" t="str">
        <f>VLOOKUP(A356,Adr!A:B,2,FALSE)</f>
        <v>Slovenský zväz biatlonu</v>
      </c>
      <c r="C356" s="185" t="s">
        <v>1618</v>
      </c>
      <c r="D356" s="286">
        <v>10000</v>
      </c>
      <c r="E356" s="230">
        <v>0</v>
      </c>
      <c r="F356" s="166" t="s">
        <v>345</v>
      </c>
      <c r="G356" s="169" t="s">
        <v>321</v>
      </c>
      <c r="H356" s="169" t="s">
        <v>1032</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814</v>
      </c>
      <c r="B357" s="204" t="str">
        <f>VLOOKUP(A357,Adr!A:B,2,FALSE)</f>
        <v>Slovenský zväz biatlonu</v>
      </c>
      <c r="C357" s="185" t="s">
        <v>1619</v>
      </c>
      <c r="D357" s="286">
        <v>10000</v>
      </c>
      <c r="E357" s="230">
        <v>0</v>
      </c>
      <c r="F357" s="166" t="s">
        <v>345</v>
      </c>
      <c r="G357" s="169" t="s">
        <v>321</v>
      </c>
      <c r="H357" s="169" t="s">
        <v>1032</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814</v>
      </c>
      <c r="B358" s="204" t="str">
        <f>VLOOKUP(A358,Adr!A:B,2,FALSE)</f>
        <v>Slovenský zväz biatlonu</v>
      </c>
      <c r="C358" s="185" t="s">
        <v>2184</v>
      </c>
      <c r="D358" s="286">
        <v>30000</v>
      </c>
      <c r="E358" s="173">
        <v>0</v>
      </c>
      <c r="F358" s="166" t="s">
        <v>345</v>
      </c>
      <c r="G358" s="169" t="s">
        <v>321</v>
      </c>
      <c r="H358" s="169" t="s">
        <v>1032</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823</v>
      </c>
      <c r="B359" s="204" t="str">
        <f>VLOOKUP(A359,Adr!A:B,2,FALSE)</f>
        <v>Slovenský zväz bobistov</v>
      </c>
      <c r="C359" s="185" t="s">
        <v>1141</v>
      </c>
      <c r="D359" s="288">
        <v>62770</v>
      </c>
      <c r="E359" s="230">
        <v>0</v>
      </c>
      <c r="F359" s="166" t="s">
        <v>339</v>
      </c>
      <c r="G359" s="169" t="s">
        <v>319</v>
      </c>
      <c r="H359" s="169" t="s">
        <v>1032</v>
      </c>
      <c r="I359" s="192" t="str">
        <f t="shared" si="35"/>
        <v>36067580a</v>
      </c>
      <c r="J359" s="167" t="str">
        <f t="shared" si="36"/>
        <v>36067580026 02</v>
      </c>
      <c r="K359" s="5" t="s">
        <v>1142</v>
      </c>
      <c r="L359" s="167" t="str">
        <f t="shared" si="37"/>
        <v>36067580026 02B</v>
      </c>
      <c r="M359" s="5" t="str">
        <f t="shared" si="38"/>
        <v>Slovenský zväz bobistovaBboby a skeleton - bežné transfery</v>
      </c>
      <c r="N359" s="3" t="str">
        <f t="shared" si="39"/>
        <v>36067580aB</v>
      </c>
    </row>
    <row r="360" spans="1:14" x14ac:dyDescent="0.2">
      <c r="A360" s="166" t="s">
        <v>832</v>
      </c>
      <c r="B360" s="204" t="str">
        <f>VLOOKUP(A360,Adr!A:B,2,FALSE)</f>
        <v>Slovenský zväz cyklistiky</v>
      </c>
      <c r="C360" s="196" t="s">
        <v>1143</v>
      </c>
      <c r="D360" s="288">
        <v>1534198</v>
      </c>
      <c r="E360" s="173">
        <v>0</v>
      </c>
      <c r="F360" s="166" t="s">
        <v>339</v>
      </c>
      <c r="G360" s="169" t="s">
        <v>319</v>
      </c>
      <c r="H360" s="169" t="s">
        <v>1032</v>
      </c>
      <c r="I360" s="192" t="str">
        <f t="shared" si="35"/>
        <v>00684112a</v>
      </c>
      <c r="J360" s="167" t="str">
        <f t="shared" si="36"/>
        <v>00684112026 02</v>
      </c>
      <c r="K360" s="5" t="s">
        <v>1144</v>
      </c>
      <c r="L360" s="167" t="str">
        <f t="shared" si="37"/>
        <v>00684112026 02B</v>
      </c>
      <c r="M360" s="5" t="str">
        <f t="shared" si="38"/>
        <v>Slovenský zväz cyklistikyaBcyklistika - bežné transfery</v>
      </c>
      <c r="N360" s="3" t="str">
        <f t="shared" si="39"/>
        <v>00684112aB</v>
      </c>
    </row>
    <row r="361" spans="1:14" x14ac:dyDescent="0.2">
      <c r="A361" s="166" t="s">
        <v>832</v>
      </c>
      <c r="B361" s="204" t="str">
        <f>VLOOKUP(A361,Adr!A:B,2,FALSE)</f>
        <v>Slovenský zväz cyklistiky</v>
      </c>
      <c r="C361" s="169" t="s">
        <v>1477</v>
      </c>
      <c r="D361" s="287">
        <v>64184</v>
      </c>
      <c r="E361" s="173">
        <v>0</v>
      </c>
      <c r="F361" s="166" t="s">
        <v>343</v>
      </c>
      <c r="G361" s="169" t="s">
        <v>321</v>
      </c>
      <c r="H361" s="169" t="s">
        <v>1032</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832</v>
      </c>
      <c r="B362" s="204" t="str">
        <f>VLOOKUP(A362,Adr!A:B,2,FALSE)</f>
        <v>Slovenský zväz cyklistiky</v>
      </c>
      <c r="C362" s="185" t="s">
        <v>1621</v>
      </c>
      <c r="D362" s="286">
        <v>25000</v>
      </c>
      <c r="E362" s="230">
        <v>0</v>
      </c>
      <c r="F362" s="166" t="s">
        <v>345</v>
      </c>
      <c r="G362" s="169" t="s">
        <v>321</v>
      </c>
      <c r="H362" s="169" t="s">
        <v>1032</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832</v>
      </c>
      <c r="B363" s="204" t="str">
        <f>VLOOKUP(A363,Adr!A:B,2,FALSE)</f>
        <v>Slovenský zväz cyklistiky</v>
      </c>
      <c r="C363" s="185" t="s">
        <v>1622</v>
      </c>
      <c r="D363" s="286">
        <v>25000</v>
      </c>
      <c r="E363" s="173">
        <v>0</v>
      </c>
      <c r="F363" s="166" t="s">
        <v>345</v>
      </c>
      <c r="G363" s="169" t="s">
        <v>321</v>
      </c>
      <c r="H363" s="169" t="s">
        <v>1032</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832</v>
      </c>
      <c r="B364" s="204" t="str">
        <f>VLOOKUP(A364,Adr!A:B,2,FALSE)</f>
        <v>Slovenský zväz cyklistiky</v>
      </c>
      <c r="C364" s="196" t="s">
        <v>1623</v>
      </c>
      <c r="D364" s="286">
        <v>20000</v>
      </c>
      <c r="E364" s="230">
        <v>0</v>
      </c>
      <c r="F364" s="166" t="s">
        <v>345</v>
      </c>
      <c r="G364" s="169" t="s">
        <v>321</v>
      </c>
      <c r="H364" s="169" t="s">
        <v>1032</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832</v>
      </c>
      <c r="B365" s="204" t="str">
        <f>VLOOKUP(A365,Adr!A:B,2,FALSE)</f>
        <v>Slovenský zväz cyklistiky</v>
      </c>
      <c r="C365" s="185" t="s">
        <v>1624</v>
      </c>
      <c r="D365" s="286">
        <v>20000</v>
      </c>
      <c r="E365" s="173">
        <v>0</v>
      </c>
      <c r="F365" s="166" t="s">
        <v>345</v>
      </c>
      <c r="G365" s="169" t="s">
        <v>321</v>
      </c>
      <c r="H365" s="169" t="s">
        <v>1032</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832</v>
      </c>
      <c r="B366" s="204" t="str">
        <f>VLOOKUP(A366,Adr!A:B,2,FALSE)</f>
        <v>Slovenský zväz cyklistiky</v>
      </c>
      <c r="C366" s="196" t="s">
        <v>1625</v>
      </c>
      <c r="D366" s="288">
        <v>25000</v>
      </c>
      <c r="E366" s="173">
        <v>0</v>
      </c>
      <c r="F366" s="166" t="s">
        <v>345</v>
      </c>
      <c r="G366" s="169" t="s">
        <v>321</v>
      </c>
      <c r="H366" s="169" t="s">
        <v>1032</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832</v>
      </c>
      <c r="B367" s="204" t="str">
        <f>VLOOKUP(A367,Adr!A:B,2,FALSE)</f>
        <v>Slovenský zväz cyklistiky</v>
      </c>
      <c r="C367" s="185" t="s">
        <v>1626</v>
      </c>
      <c r="D367" s="286">
        <v>55000</v>
      </c>
      <c r="E367" s="230">
        <v>0</v>
      </c>
      <c r="F367" s="166" t="s">
        <v>345</v>
      </c>
      <c r="G367" s="169" t="s">
        <v>321</v>
      </c>
      <c r="H367" s="169" t="s">
        <v>1032</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832</v>
      </c>
      <c r="B368" s="204" t="str">
        <f>VLOOKUP(A368,Adr!A:B,2,FALSE)</f>
        <v>Slovenský zväz cyklistiky</v>
      </c>
      <c r="C368" s="196" t="s">
        <v>1627</v>
      </c>
      <c r="D368" s="286">
        <v>10000</v>
      </c>
      <c r="E368" s="173">
        <v>0</v>
      </c>
      <c r="F368" s="166" t="s">
        <v>345</v>
      </c>
      <c r="G368" s="169" t="s">
        <v>321</v>
      </c>
      <c r="H368" s="169" t="s">
        <v>1032</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832</v>
      </c>
      <c r="B369" s="204" t="str">
        <f>VLOOKUP(A369,Adr!A:B,2,FALSE)</f>
        <v>Slovenský zväz cyklistiky</v>
      </c>
      <c r="C369" s="196" t="s">
        <v>1628</v>
      </c>
      <c r="D369" s="288">
        <v>20000</v>
      </c>
      <c r="E369" s="230">
        <v>0</v>
      </c>
      <c r="F369" s="166" t="s">
        <v>345</v>
      </c>
      <c r="G369" s="169" t="s">
        <v>321</v>
      </c>
      <c r="H369" s="169" t="s">
        <v>1032</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832</v>
      </c>
      <c r="B370" s="204" t="str">
        <f>VLOOKUP(A370,Adr!A:B,2,FALSE)</f>
        <v>Slovenský zväz cyklistiky</v>
      </c>
      <c r="C370" s="196" t="s">
        <v>2991</v>
      </c>
      <c r="D370" s="187">
        <v>58000</v>
      </c>
      <c r="E370" s="173">
        <v>0</v>
      </c>
      <c r="F370" s="166" t="s">
        <v>349</v>
      </c>
      <c r="G370" s="169" t="s">
        <v>321</v>
      </c>
      <c r="H370" s="169" t="s">
        <v>1032</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832</v>
      </c>
      <c r="B371" s="204" t="str">
        <f>VLOOKUP(A371,Adr!A:B,2,FALSE)</f>
        <v>Slovenský zväz cyklistiky</v>
      </c>
      <c r="C371" s="190" t="s">
        <v>2991</v>
      </c>
      <c r="D371" s="172">
        <v>70000</v>
      </c>
      <c r="E371" s="173">
        <v>0</v>
      </c>
      <c r="F371" s="166" t="s">
        <v>349</v>
      </c>
      <c r="G371" s="169" t="s">
        <v>321</v>
      </c>
      <c r="H371" s="169" t="s">
        <v>1055</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832</v>
      </c>
      <c r="B372" s="204" t="str">
        <f>VLOOKUP(A372,Adr!A:B,2,FALSE)</f>
        <v>Slovenský zväz cyklistiky</v>
      </c>
      <c r="C372" s="185" t="s">
        <v>1667</v>
      </c>
      <c r="D372" s="286">
        <v>80000</v>
      </c>
      <c r="E372" s="230">
        <v>0</v>
      </c>
      <c r="F372" s="166" t="s">
        <v>349</v>
      </c>
      <c r="G372" s="169" t="s">
        <v>321</v>
      </c>
      <c r="H372" s="169" t="s">
        <v>1032</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841</v>
      </c>
      <c r="B373" s="204" t="str">
        <f>VLOOKUP(A373,Adr!A:B,2,FALSE)</f>
        <v>Slovenský zväz dráhového golfu</v>
      </c>
      <c r="C373" s="196" t="s">
        <v>1145</v>
      </c>
      <c r="D373" s="288">
        <v>20983</v>
      </c>
      <c r="E373" s="230">
        <v>0</v>
      </c>
      <c r="F373" s="166" t="s">
        <v>339</v>
      </c>
      <c r="G373" s="169" t="s">
        <v>319</v>
      </c>
      <c r="H373" s="169" t="s">
        <v>1032</v>
      </c>
      <c r="I373" s="192" t="str">
        <f t="shared" si="35"/>
        <v>31806431a</v>
      </c>
      <c r="J373" s="167" t="str">
        <f t="shared" si="36"/>
        <v>31806431026 02</v>
      </c>
      <c r="K373" s="5" t="s">
        <v>1146</v>
      </c>
      <c r="L373" s="167" t="str">
        <f t="shared" si="37"/>
        <v>31806431026 02B</v>
      </c>
      <c r="M373" s="5" t="str">
        <f t="shared" si="38"/>
        <v>Slovenský zväz dráhového golfuaBdráhový golf - bežné transfery</v>
      </c>
      <c r="N373" s="3" t="str">
        <f t="shared" si="39"/>
        <v>31806431aB</v>
      </c>
    </row>
    <row r="374" spans="1:14" x14ac:dyDescent="0.2">
      <c r="A374" s="198" t="s">
        <v>848</v>
      </c>
      <c r="B374" s="204" t="str">
        <f>VLOOKUP(A374,Adr!A:B,2,FALSE)</f>
        <v>Slovenský zväz florbalu</v>
      </c>
      <c r="C374" s="196" t="s">
        <v>1147</v>
      </c>
      <c r="D374" s="288">
        <v>565005</v>
      </c>
      <c r="E374" s="173">
        <v>0</v>
      </c>
      <c r="F374" s="166" t="s">
        <v>339</v>
      </c>
      <c r="G374" s="169" t="s">
        <v>319</v>
      </c>
      <c r="H374" s="169" t="s">
        <v>1032</v>
      </c>
      <c r="I374" s="192" t="str">
        <f t="shared" si="35"/>
        <v>31795421a</v>
      </c>
      <c r="J374" s="167" t="str">
        <f t="shared" si="36"/>
        <v>31795421026 02</v>
      </c>
      <c r="K374" s="5" t="s">
        <v>1148</v>
      </c>
      <c r="L374" s="167" t="str">
        <f t="shared" si="37"/>
        <v>31795421026 02B</v>
      </c>
      <c r="M374" s="5" t="str">
        <f t="shared" si="38"/>
        <v>Slovenský zväz florbaluaBflorbal - bežné transfery</v>
      </c>
      <c r="N374" s="3" t="str">
        <f t="shared" si="39"/>
        <v>31795421aB</v>
      </c>
    </row>
    <row r="375" spans="1:14" x14ac:dyDescent="0.2">
      <c r="A375" s="198" t="s">
        <v>854</v>
      </c>
      <c r="B375" s="204" t="str">
        <f>VLOOKUP(A375,Adr!A:B,2,FALSE)</f>
        <v>Slovenský zväz hádzanej</v>
      </c>
      <c r="C375" s="185" t="s">
        <v>1149</v>
      </c>
      <c r="D375" s="286">
        <v>1374010</v>
      </c>
      <c r="E375" s="230">
        <v>0</v>
      </c>
      <c r="F375" s="166" t="s">
        <v>339</v>
      </c>
      <c r="G375" s="169" t="s">
        <v>319</v>
      </c>
      <c r="H375" s="169" t="s">
        <v>1032</v>
      </c>
      <c r="I375" s="192" t="str">
        <f t="shared" si="35"/>
        <v>30774772a</v>
      </c>
      <c r="J375" s="167" t="str">
        <f t="shared" si="36"/>
        <v>30774772026 02</v>
      </c>
      <c r="K375" s="5" t="s">
        <v>1150</v>
      </c>
      <c r="L375" s="167" t="str">
        <f t="shared" si="37"/>
        <v>30774772026 02B</v>
      </c>
      <c r="M375" s="5" t="str">
        <f t="shared" si="38"/>
        <v>Slovenský zväz hádzanejaBhádzaná - bežné transfery</v>
      </c>
      <c r="N375" s="3" t="str">
        <f t="shared" si="39"/>
        <v>30774772aB</v>
      </c>
    </row>
    <row r="376" spans="1:14" x14ac:dyDescent="0.2">
      <c r="A376" s="202" t="s">
        <v>1975</v>
      </c>
      <c r="B376" s="204" t="str">
        <f>VLOOKUP(A376,Adr!A:B,2,FALSE)</f>
        <v>Slovenský zväz hasičského športu</v>
      </c>
      <c r="C376" s="185" t="s">
        <v>2235</v>
      </c>
      <c r="D376" s="286">
        <v>15000</v>
      </c>
      <c r="E376" s="173">
        <v>0</v>
      </c>
      <c r="F376" s="166" t="s">
        <v>349</v>
      </c>
      <c r="G376" s="169" t="s">
        <v>321</v>
      </c>
      <c r="H376" s="169" t="s">
        <v>1032</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1982</v>
      </c>
      <c r="B377" s="204" t="str">
        <f>VLOOKUP(A377,Adr!A:B,2,FALSE)</f>
        <v>Slovenský zväz integrovaného tanca a tanečného športu</v>
      </c>
      <c r="C377" s="197" t="s">
        <v>350</v>
      </c>
      <c r="D377" s="191">
        <v>10000</v>
      </c>
      <c r="E377" s="173">
        <v>0</v>
      </c>
      <c r="F377" s="166" t="s">
        <v>349</v>
      </c>
      <c r="G377" s="169" t="s">
        <v>321</v>
      </c>
      <c r="H377" s="169" t="s">
        <v>1032</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22.5" x14ac:dyDescent="0.2">
      <c r="A378" s="198" t="s">
        <v>1982</v>
      </c>
      <c r="B378" s="204" t="str">
        <f>VLOOKUP(A378,Adr!A:B,2,FALSE)</f>
        <v>Slovenský zväz integrovaného tanca a tanečného športu</v>
      </c>
      <c r="C378" s="196" t="s">
        <v>352</v>
      </c>
      <c r="D378" s="286">
        <v>25000</v>
      </c>
      <c r="E378" s="173">
        <v>0</v>
      </c>
      <c r="F378" s="166" t="s">
        <v>351</v>
      </c>
      <c r="G378" s="169" t="s">
        <v>321</v>
      </c>
      <c r="H378" s="169" t="s">
        <v>1032</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861</v>
      </c>
      <c r="B379" s="204" t="str">
        <f>VLOOKUP(A379,Adr!A:B,2,FALSE)</f>
        <v>Slovenský zväz jachtingu</v>
      </c>
      <c r="C379" s="196" t="s">
        <v>1151</v>
      </c>
      <c r="D379" s="288">
        <v>55948</v>
      </c>
      <c r="E379" s="173">
        <v>0</v>
      </c>
      <c r="F379" s="166" t="s">
        <v>339</v>
      </c>
      <c r="G379" s="169" t="s">
        <v>319</v>
      </c>
      <c r="H379" s="169" t="s">
        <v>1032</v>
      </c>
      <c r="I379" s="192" t="str">
        <f t="shared" si="35"/>
        <v>30793211a</v>
      </c>
      <c r="J379" s="167" t="str">
        <f t="shared" si="36"/>
        <v>30793211026 02</v>
      </c>
      <c r="K379" s="5" t="s">
        <v>1152</v>
      </c>
      <c r="L379" s="167" t="str">
        <f t="shared" si="37"/>
        <v>30793211026 02B</v>
      </c>
      <c r="M379" s="5" t="str">
        <f t="shared" si="38"/>
        <v>Slovenský zväz jachtinguaBjachting - bežné transfery</v>
      </c>
      <c r="N379" s="3" t="str">
        <f t="shared" si="39"/>
        <v>30793211aB</v>
      </c>
    </row>
    <row r="380" spans="1:14" x14ac:dyDescent="0.2">
      <c r="A380" s="166" t="s">
        <v>861</v>
      </c>
      <c r="B380" s="204" t="str">
        <f>VLOOKUP(A380,Adr!A:B,2,FALSE)</f>
        <v>Slovenský zväz jachtingu</v>
      </c>
      <c r="C380" s="196" t="s">
        <v>1629</v>
      </c>
      <c r="D380" s="288">
        <v>20000</v>
      </c>
      <c r="E380" s="173">
        <v>0</v>
      </c>
      <c r="F380" s="166" t="s">
        <v>345</v>
      </c>
      <c r="G380" s="169" t="s">
        <v>321</v>
      </c>
      <c r="H380" s="169" t="s">
        <v>1032</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868</v>
      </c>
      <c r="B381" s="204" t="str">
        <f>VLOOKUP(A381,Adr!A:B,2,FALSE)</f>
        <v>Slovenský zväz Judo</v>
      </c>
      <c r="C381" s="185" t="s">
        <v>1153</v>
      </c>
      <c r="D381" s="286">
        <v>157989</v>
      </c>
      <c r="E381" s="230">
        <v>0</v>
      </c>
      <c r="F381" s="166" t="s">
        <v>339</v>
      </c>
      <c r="G381" s="169" t="s">
        <v>319</v>
      </c>
      <c r="H381" s="169" t="s">
        <v>1032</v>
      </c>
      <c r="I381" s="192" t="str">
        <f t="shared" si="35"/>
        <v>17308518a</v>
      </c>
      <c r="J381" s="167" t="str">
        <f t="shared" si="36"/>
        <v>17308518026 02</v>
      </c>
      <c r="K381" s="5" t="s">
        <v>1154</v>
      </c>
      <c r="L381" s="167" t="str">
        <f t="shared" si="37"/>
        <v>17308518026 02B</v>
      </c>
      <c r="M381" s="5" t="str">
        <f t="shared" si="38"/>
        <v>Slovenský zväz JudoaBjudo - bežné transfery</v>
      </c>
      <c r="N381" s="3" t="str">
        <f t="shared" si="39"/>
        <v>17308518aB</v>
      </c>
    </row>
    <row r="382" spans="1:14" x14ac:dyDescent="0.2">
      <c r="A382" s="202" t="s">
        <v>868</v>
      </c>
      <c r="B382" s="204" t="str">
        <f>VLOOKUP(A382,Adr!A:B,2,FALSE)</f>
        <v>Slovenský zväz Judo</v>
      </c>
      <c r="C382" s="185" t="s">
        <v>1630</v>
      </c>
      <c r="D382" s="286">
        <v>15000</v>
      </c>
      <c r="E382" s="230">
        <v>0</v>
      </c>
      <c r="F382" s="166" t="s">
        <v>345</v>
      </c>
      <c r="G382" s="169" t="s">
        <v>321</v>
      </c>
      <c r="H382" s="169" t="s">
        <v>1032</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868</v>
      </c>
      <c r="B383" s="204" t="str">
        <f>VLOOKUP(A383,Adr!A:B,2,FALSE)</f>
        <v>Slovenský zväz Judo</v>
      </c>
      <c r="C383" s="196" t="s">
        <v>1631</v>
      </c>
      <c r="D383" s="288">
        <v>50000</v>
      </c>
      <c r="E383" s="230">
        <v>0</v>
      </c>
      <c r="F383" s="166" t="s">
        <v>345</v>
      </c>
      <c r="G383" s="169" t="s">
        <v>321</v>
      </c>
      <c r="H383" s="169" t="s">
        <v>1032</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868</v>
      </c>
      <c r="B384" s="204" t="str">
        <f>VLOOKUP(A384,Adr!A:B,2,FALSE)</f>
        <v>Slovenský zväz Judo</v>
      </c>
      <c r="C384" s="169" t="s">
        <v>1632</v>
      </c>
      <c r="D384" s="287">
        <v>10000</v>
      </c>
      <c r="E384" s="230">
        <v>0</v>
      </c>
      <c r="F384" s="166" t="s">
        <v>345</v>
      </c>
      <c r="G384" s="169" t="s">
        <v>321</v>
      </c>
      <c r="H384" s="169" t="s">
        <v>1032</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868</v>
      </c>
      <c r="B385" s="204" t="str">
        <f>VLOOKUP(A385,Adr!A:B,2,FALSE)</f>
        <v>Slovenský zväz Judo</v>
      </c>
      <c r="C385" s="185" t="s">
        <v>1633</v>
      </c>
      <c r="D385" s="286">
        <v>15000</v>
      </c>
      <c r="E385" s="230">
        <v>0</v>
      </c>
      <c r="F385" s="166" t="s">
        <v>345</v>
      </c>
      <c r="G385" s="169" t="s">
        <v>321</v>
      </c>
      <c r="H385" s="169" t="s">
        <v>1032</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868</v>
      </c>
      <c r="B386" s="204" t="str">
        <f>VLOOKUP(A386,Adr!A:B,2,FALSE)</f>
        <v>Slovenský zväz Judo</v>
      </c>
      <c r="C386" s="196" t="s">
        <v>1634</v>
      </c>
      <c r="D386" s="288">
        <v>10000</v>
      </c>
      <c r="E386" s="230">
        <v>0</v>
      </c>
      <c r="F386" s="166" t="s">
        <v>345</v>
      </c>
      <c r="G386" s="169" t="s">
        <v>321</v>
      </c>
      <c r="H386" s="169" t="s">
        <v>1032</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868</v>
      </c>
      <c r="B387" s="204" t="str">
        <f>VLOOKUP(A387,Adr!A:B,2,FALSE)</f>
        <v>Slovenský zväz Judo</v>
      </c>
      <c r="C387" s="185" t="s">
        <v>1635</v>
      </c>
      <c r="D387" s="286">
        <v>20000</v>
      </c>
      <c r="E387" s="173">
        <v>0</v>
      </c>
      <c r="F387" s="166" t="s">
        <v>345</v>
      </c>
      <c r="G387" s="169" t="s">
        <v>321</v>
      </c>
      <c r="H387" s="169" t="s">
        <v>1032</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868</v>
      </c>
      <c r="B388" s="204" t="str">
        <f>VLOOKUP(A388,Adr!A:B,2,FALSE)</f>
        <v>Slovenský zväz Judo</v>
      </c>
      <c r="C388" s="197" t="s">
        <v>350</v>
      </c>
      <c r="D388" s="187">
        <v>50000</v>
      </c>
      <c r="E388" s="173">
        <v>0</v>
      </c>
      <c r="F388" s="166" t="s">
        <v>349</v>
      </c>
      <c r="G388" s="169" t="s">
        <v>321</v>
      </c>
      <c r="H388" s="169" t="s">
        <v>1032</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874</v>
      </c>
      <c r="B389" s="204" t="str">
        <f>VLOOKUP(A389,Adr!A:B,2,FALSE)</f>
        <v>Slovenský Zväz Karate</v>
      </c>
      <c r="C389" s="169" t="s">
        <v>1155</v>
      </c>
      <c r="D389" s="287">
        <v>621440</v>
      </c>
      <c r="E389" s="173">
        <v>0</v>
      </c>
      <c r="F389" s="166" t="s">
        <v>339</v>
      </c>
      <c r="G389" s="169" t="s">
        <v>319</v>
      </c>
      <c r="H389" s="169" t="s">
        <v>1032</v>
      </c>
      <c r="I389" s="192" t="str">
        <f t="shared" si="35"/>
        <v>30811571a</v>
      </c>
      <c r="J389" s="167" t="str">
        <f t="shared" si="36"/>
        <v>30811571026 02</v>
      </c>
      <c r="K389" s="5" t="s">
        <v>1156</v>
      </c>
      <c r="L389" s="167" t="str">
        <f t="shared" si="37"/>
        <v>30811571026 02B</v>
      </c>
      <c r="M389" s="5" t="str">
        <f t="shared" si="38"/>
        <v>Slovenský Zväz KarateaBkarate - bežné transfery</v>
      </c>
      <c r="N389" s="3" t="str">
        <f t="shared" si="39"/>
        <v>30811571aB</v>
      </c>
    </row>
    <row r="390" spans="1:14" x14ac:dyDescent="0.2">
      <c r="A390" s="198" t="s">
        <v>874</v>
      </c>
      <c r="B390" s="204" t="str">
        <f>VLOOKUP(A390,Adr!A:B,2,FALSE)</f>
        <v>Slovenský Zväz Karate</v>
      </c>
      <c r="C390" s="169" t="s">
        <v>1478</v>
      </c>
      <c r="D390" s="287">
        <v>9761</v>
      </c>
      <c r="E390" s="230">
        <v>0</v>
      </c>
      <c r="F390" s="166" t="s">
        <v>343</v>
      </c>
      <c r="G390" s="169" t="s">
        <v>321</v>
      </c>
      <c r="H390" s="169" t="s">
        <v>1032</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874</v>
      </c>
      <c r="B391" s="204" t="str">
        <f>VLOOKUP(A391,Adr!A:B,2,FALSE)</f>
        <v>Slovenský Zväz Karate</v>
      </c>
      <c r="C391" s="185" t="s">
        <v>1636</v>
      </c>
      <c r="D391" s="286">
        <v>30000</v>
      </c>
      <c r="E391" s="230">
        <v>0</v>
      </c>
      <c r="F391" s="166" t="s">
        <v>345</v>
      </c>
      <c r="G391" s="169" t="s">
        <v>321</v>
      </c>
      <c r="H391" s="169" t="s">
        <v>1032</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874</v>
      </c>
      <c r="B392" s="204" t="str">
        <f>VLOOKUP(A392,Adr!A:B,2,FALSE)</f>
        <v>Slovenský Zväz Karate</v>
      </c>
      <c r="C392" s="196" t="s">
        <v>2989</v>
      </c>
      <c r="D392" s="288">
        <v>10000</v>
      </c>
      <c r="E392" s="173">
        <v>0</v>
      </c>
      <c r="F392" s="166" t="s">
        <v>345</v>
      </c>
      <c r="G392" s="169" t="s">
        <v>321</v>
      </c>
      <c r="H392" s="169" t="s">
        <v>1032</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874</v>
      </c>
      <c r="B393" s="204" t="str">
        <f>VLOOKUP(A393,Adr!A:B,2,FALSE)</f>
        <v>Slovenský Zväz Karate</v>
      </c>
      <c r="C393" s="196" t="s">
        <v>2215</v>
      </c>
      <c r="D393" s="286">
        <v>10000</v>
      </c>
      <c r="E393" s="230">
        <v>0</v>
      </c>
      <c r="F393" s="166" t="s">
        <v>362</v>
      </c>
      <c r="G393" s="169" t="s">
        <v>321</v>
      </c>
      <c r="H393" s="169" t="s">
        <v>1032</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881</v>
      </c>
      <c r="B394" s="204" t="str">
        <f>VLOOKUP(A394,Adr!A:B,2,FALSE)</f>
        <v>Slovenský zväz kickboxu</v>
      </c>
      <c r="C394" s="169" t="s">
        <v>1157</v>
      </c>
      <c r="D394" s="287">
        <v>94554</v>
      </c>
      <c r="E394" s="173">
        <v>0</v>
      </c>
      <c r="F394" s="166" t="s">
        <v>339</v>
      </c>
      <c r="G394" s="169" t="s">
        <v>319</v>
      </c>
      <c r="H394" s="169" t="s">
        <v>1032</v>
      </c>
      <c r="I394" s="192" t="str">
        <f t="shared" si="40"/>
        <v>31119247a</v>
      </c>
      <c r="J394" s="167" t="str">
        <f t="shared" si="41"/>
        <v>31119247026 02</v>
      </c>
      <c r="K394" s="5" t="s">
        <v>1158</v>
      </c>
      <c r="L394" s="167" t="str">
        <f t="shared" si="42"/>
        <v>31119247026 02B</v>
      </c>
      <c r="M394" s="5" t="str">
        <f t="shared" si="43"/>
        <v>Slovenský zväz kickboxuaBkickbox - bežné transfery</v>
      </c>
      <c r="N394" s="3" t="str">
        <f t="shared" si="44"/>
        <v>31119247aB</v>
      </c>
    </row>
    <row r="395" spans="1:14" x14ac:dyDescent="0.2">
      <c r="A395" s="182" t="s">
        <v>881</v>
      </c>
      <c r="B395" s="204" t="str">
        <f>VLOOKUP(A395,Adr!A:B,2,FALSE)</f>
        <v>Slovenský zväz kickboxu</v>
      </c>
      <c r="C395" s="185" t="s">
        <v>1637</v>
      </c>
      <c r="D395" s="286">
        <v>20000</v>
      </c>
      <c r="E395" s="230">
        <v>0</v>
      </c>
      <c r="F395" s="166" t="s">
        <v>345</v>
      </c>
      <c r="G395" s="169" t="s">
        <v>321</v>
      </c>
      <c r="H395" s="169" t="s">
        <v>1032</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881</v>
      </c>
      <c r="B396" s="204" t="str">
        <f>VLOOKUP(A396,Adr!A:B,2,FALSE)</f>
        <v>Slovenský zväz kickboxu</v>
      </c>
      <c r="C396" s="196" t="s">
        <v>1638</v>
      </c>
      <c r="D396" s="288">
        <v>30000</v>
      </c>
      <c r="E396" s="173">
        <v>0</v>
      </c>
      <c r="F396" s="166" t="s">
        <v>345</v>
      </c>
      <c r="G396" s="169" t="s">
        <v>321</v>
      </c>
      <c r="H396" s="169" t="s">
        <v>1032</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2.5" x14ac:dyDescent="0.2">
      <c r="A397" s="166" t="s">
        <v>881</v>
      </c>
      <c r="B397" s="204" t="str">
        <f>VLOOKUP(A397,Adr!A:B,2,FALSE)</f>
        <v>Slovenský zväz kickboxu</v>
      </c>
      <c r="C397" s="197" t="s">
        <v>2237</v>
      </c>
      <c r="D397" s="289">
        <v>27100</v>
      </c>
      <c r="E397" s="230">
        <v>0</v>
      </c>
      <c r="F397" s="166" t="s">
        <v>349</v>
      </c>
      <c r="G397" s="169" t="s">
        <v>321</v>
      </c>
      <c r="H397" s="169" t="s">
        <v>1032</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881</v>
      </c>
      <c r="B398" s="204" t="str">
        <f>VLOOKUP(A398,Adr!A:B,2,FALSE)</f>
        <v>Slovenský zväz kickboxu</v>
      </c>
      <c r="C398" s="196" t="s">
        <v>2216</v>
      </c>
      <c r="D398" s="286">
        <v>7000</v>
      </c>
      <c r="E398" s="230">
        <v>0</v>
      </c>
      <c r="F398" s="166" t="s">
        <v>362</v>
      </c>
      <c r="G398" s="169" t="s">
        <v>321</v>
      </c>
      <c r="H398" s="169" t="s">
        <v>1032</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886</v>
      </c>
      <c r="B399" s="204" t="str">
        <f>VLOOKUP(A399,Adr!A:B,2,FALSE)</f>
        <v>Slovenský zväz ľadového hokeja</v>
      </c>
      <c r="C399" s="185" t="s">
        <v>1159</v>
      </c>
      <c r="D399" s="287">
        <v>6252588</v>
      </c>
      <c r="E399" s="230">
        <v>0</v>
      </c>
      <c r="F399" s="166" t="s">
        <v>339</v>
      </c>
      <c r="G399" s="169" t="s">
        <v>319</v>
      </c>
      <c r="H399" s="169" t="s">
        <v>1032</v>
      </c>
      <c r="I399" s="192" t="str">
        <f t="shared" si="40"/>
        <v>30845386a</v>
      </c>
      <c r="J399" s="167" t="str">
        <f t="shared" si="41"/>
        <v>30845386026 02</v>
      </c>
      <c r="K399" s="5" t="s">
        <v>1160</v>
      </c>
      <c r="L399" s="167" t="str">
        <f t="shared" si="42"/>
        <v>30845386026 02B</v>
      </c>
      <c r="M399" s="5" t="str">
        <f t="shared" si="43"/>
        <v>Slovenský zväz ľadového hokejaaBľadový hokej - bežné transfery</v>
      </c>
      <c r="N399" s="3" t="str">
        <f t="shared" si="44"/>
        <v>30845386aB</v>
      </c>
    </row>
    <row r="400" spans="1:14" ht="22.5" x14ac:dyDescent="0.2">
      <c r="A400" s="166" t="s">
        <v>1993</v>
      </c>
      <c r="B400" s="204" t="str">
        <f>VLOOKUP(A400,Adr!A:B,2,FALSE)</f>
        <v>Slovenský zväz malého futbalu</v>
      </c>
      <c r="C400" s="196" t="s">
        <v>352</v>
      </c>
      <c r="D400" s="288">
        <v>250000</v>
      </c>
      <c r="E400" s="230">
        <v>0</v>
      </c>
      <c r="F400" s="166" t="s">
        <v>351</v>
      </c>
      <c r="G400" s="169" t="s">
        <v>321</v>
      </c>
      <c r="H400" s="169" t="s">
        <v>1032</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894</v>
      </c>
      <c r="B401" s="204" t="str">
        <f>VLOOKUP(A401,Adr!A:B,2,FALSE)</f>
        <v>Slovenský zväz moderného päťboja</v>
      </c>
      <c r="C401" s="196" t="s">
        <v>1161</v>
      </c>
      <c r="D401" s="288">
        <v>67606</v>
      </c>
      <c r="E401" s="230">
        <v>0</v>
      </c>
      <c r="F401" s="166" t="s">
        <v>339</v>
      </c>
      <c r="G401" s="169" t="s">
        <v>319</v>
      </c>
      <c r="H401" s="169" t="s">
        <v>1032</v>
      </c>
      <c r="I401" s="192" t="str">
        <f t="shared" si="40"/>
        <v>30788714a</v>
      </c>
      <c r="J401" s="167" t="str">
        <f t="shared" si="41"/>
        <v>30788714026 02</v>
      </c>
      <c r="K401" s="5" t="s">
        <v>1162</v>
      </c>
      <c r="L401" s="167" t="str">
        <f t="shared" si="42"/>
        <v>30788714026 02B</v>
      </c>
      <c r="M401" s="5" t="str">
        <f t="shared" si="43"/>
        <v>Slovenský zväz moderného päťbojaaBmoderný päťboj - bežné transfery</v>
      </c>
      <c r="N401" s="3" t="str">
        <f t="shared" si="44"/>
        <v>30788714aB</v>
      </c>
    </row>
    <row r="402" spans="1:14" x14ac:dyDescent="0.2">
      <c r="A402" s="166" t="s">
        <v>901</v>
      </c>
      <c r="B402" s="204" t="str">
        <f>VLOOKUP(A402,Adr!A:B,2,FALSE)</f>
        <v>Slovenský zväz orientačných športov</v>
      </c>
      <c r="C402" s="185" t="s">
        <v>1163</v>
      </c>
      <c r="D402" s="286">
        <v>33142</v>
      </c>
      <c r="E402" s="173">
        <v>0</v>
      </c>
      <c r="F402" s="166" t="s">
        <v>339</v>
      </c>
      <c r="G402" s="169" t="s">
        <v>319</v>
      </c>
      <c r="H402" s="169" t="s">
        <v>1032</v>
      </c>
      <c r="I402" s="192" t="str">
        <f t="shared" si="40"/>
        <v>30806518a</v>
      </c>
      <c r="J402" s="167" t="str">
        <f t="shared" si="41"/>
        <v>30806518026 02</v>
      </c>
      <c r="K402" s="5" t="s">
        <v>1164</v>
      </c>
      <c r="L402" s="167" t="str">
        <f t="shared" si="42"/>
        <v>30806518026 02B</v>
      </c>
      <c r="M402" s="5" t="str">
        <f t="shared" si="43"/>
        <v>Slovenský zväz orientačných športovaBorientačné športy - bežné transfery</v>
      </c>
      <c r="N402" s="3" t="str">
        <f t="shared" si="44"/>
        <v>30806518aB</v>
      </c>
    </row>
    <row r="403" spans="1:14" x14ac:dyDescent="0.2">
      <c r="A403" s="198" t="s">
        <v>908</v>
      </c>
      <c r="B403" s="204" t="str">
        <f>VLOOKUP(A403,Adr!A:B,2,FALSE)</f>
        <v>Slovenský zväz pozemného hokeja</v>
      </c>
      <c r="C403" s="185" t="s">
        <v>1165</v>
      </c>
      <c r="D403" s="286">
        <v>93075</v>
      </c>
      <c r="E403" s="230">
        <v>0</v>
      </c>
      <c r="F403" s="166" t="s">
        <v>339</v>
      </c>
      <c r="G403" s="169" t="s">
        <v>319</v>
      </c>
      <c r="H403" s="169" t="s">
        <v>1032</v>
      </c>
      <c r="I403" s="192" t="str">
        <f t="shared" si="40"/>
        <v>31751075a</v>
      </c>
      <c r="J403" s="167" t="str">
        <f t="shared" si="41"/>
        <v>31751075026 02</v>
      </c>
      <c r="K403" s="5" t="s">
        <v>1166</v>
      </c>
      <c r="L403" s="167" t="str">
        <f t="shared" si="42"/>
        <v>31751075026 02B</v>
      </c>
      <c r="M403" s="5" t="str">
        <f t="shared" si="43"/>
        <v>Slovenský zväz pozemného hokejaaBpozemný hokej - bežné transfery</v>
      </c>
      <c r="N403" s="3" t="str">
        <f t="shared" si="44"/>
        <v>31751075aB</v>
      </c>
    </row>
    <row r="404" spans="1:14" x14ac:dyDescent="0.2">
      <c r="A404" s="182" t="s">
        <v>916</v>
      </c>
      <c r="B404" s="204" t="str">
        <f>VLOOKUP(A404,Adr!A:B,2,FALSE)</f>
        <v>Slovenský zväz psích záprahov</v>
      </c>
      <c r="C404" s="185" t="s">
        <v>1167</v>
      </c>
      <c r="D404" s="286">
        <v>23823</v>
      </c>
      <c r="E404" s="230">
        <v>0</v>
      </c>
      <c r="F404" s="166" t="s">
        <v>339</v>
      </c>
      <c r="G404" s="169" t="s">
        <v>319</v>
      </c>
      <c r="H404" s="169" t="s">
        <v>1032</v>
      </c>
      <c r="I404" s="192" t="str">
        <f t="shared" si="40"/>
        <v>37818058a</v>
      </c>
      <c r="J404" s="167" t="str">
        <f t="shared" si="41"/>
        <v>37818058026 02</v>
      </c>
      <c r="K404" s="5" t="s">
        <v>1168</v>
      </c>
      <c r="L404" s="167" t="str">
        <f t="shared" si="42"/>
        <v>37818058026 02B</v>
      </c>
      <c r="M404" s="5" t="str">
        <f t="shared" si="43"/>
        <v>Slovenský zväz psích záprahovaBpsie záprahy - bežné transfery</v>
      </c>
      <c r="N404" s="3" t="str">
        <f t="shared" si="44"/>
        <v>37818058aB</v>
      </c>
    </row>
    <row r="405" spans="1:14" x14ac:dyDescent="0.2">
      <c r="A405" s="166" t="s">
        <v>2000</v>
      </c>
      <c r="B405" s="204" t="str">
        <f>VLOOKUP(A405,Adr!A:B,2,FALSE)</f>
        <v>Slovenský zväz rádioamatérov</v>
      </c>
      <c r="C405" s="197" t="s">
        <v>2235</v>
      </c>
      <c r="D405" s="289">
        <v>15000</v>
      </c>
      <c r="E405" s="230">
        <v>0</v>
      </c>
      <c r="F405" s="166" t="s">
        <v>349</v>
      </c>
      <c r="G405" s="169" t="s">
        <v>321</v>
      </c>
      <c r="H405" s="169" t="s">
        <v>1032</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925</v>
      </c>
      <c r="B406" s="204" t="str">
        <f>VLOOKUP(A406,Adr!A:B,2,FALSE)</f>
        <v>Slovenský zväz rybolovnej techniky</v>
      </c>
      <c r="C406" s="185" t="s">
        <v>1169</v>
      </c>
      <c r="D406" s="286">
        <v>47542</v>
      </c>
      <c r="E406" s="173">
        <v>0</v>
      </c>
      <c r="F406" s="166" t="s">
        <v>339</v>
      </c>
      <c r="G406" s="169" t="s">
        <v>319</v>
      </c>
      <c r="H406" s="169" t="s">
        <v>1032</v>
      </c>
      <c r="I406" s="192" t="str">
        <f t="shared" si="40"/>
        <v>31871526a</v>
      </c>
      <c r="J406" s="167" t="str">
        <f t="shared" si="41"/>
        <v>31871526026 02</v>
      </c>
      <c r="K406" s="5" t="s">
        <v>1170</v>
      </c>
      <c r="L406" s="167" t="str">
        <f t="shared" si="42"/>
        <v>31871526026 02B</v>
      </c>
      <c r="M406" s="5" t="str">
        <f t="shared" si="43"/>
        <v>Slovenský zväz rybolovnej technikyaBrybolovná technika - bežné transfery</v>
      </c>
      <c r="N406" s="3" t="str">
        <f t="shared" si="44"/>
        <v>31871526aB</v>
      </c>
    </row>
    <row r="407" spans="1:14" x14ac:dyDescent="0.2">
      <c r="A407" s="182" t="s">
        <v>933</v>
      </c>
      <c r="B407" s="204" t="str">
        <f>VLOOKUP(A407,Adr!A:B,2,FALSE)</f>
        <v>Slovenský zväz sánkarov</v>
      </c>
      <c r="C407" s="185" t="s">
        <v>1171</v>
      </c>
      <c r="D407" s="286">
        <v>80427</v>
      </c>
      <c r="E407" s="230">
        <v>0</v>
      </c>
      <c r="F407" s="166" t="s">
        <v>339</v>
      </c>
      <c r="G407" s="169" t="s">
        <v>319</v>
      </c>
      <c r="H407" s="169" t="s">
        <v>1032</v>
      </c>
      <c r="I407" s="192" t="str">
        <f t="shared" si="40"/>
        <v>31989373a</v>
      </c>
      <c r="J407" s="167" t="str">
        <f t="shared" si="41"/>
        <v>31989373026 02</v>
      </c>
      <c r="K407" s="5" t="s">
        <v>1172</v>
      </c>
      <c r="L407" s="167" t="str">
        <f t="shared" si="42"/>
        <v>31989373026 02B</v>
      </c>
      <c r="M407" s="5" t="str">
        <f t="shared" si="43"/>
        <v>Slovenský zväz sánkarovaBsánkovanie - bežné transfery</v>
      </c>
      <c r="N407" s="3" t="str">
        <f t="shared" si="44"/>
        <v>31989373aB</v>
      </c>
    </row>
    <row r="408" spans="1:14" x14ac:dyDescent="0.2">
      <c r="A408" s="166" t="s">
        <v>933</v>
      </c>
      <c r="B408" s="204" t="str">
        <f>VLOOKUP(A408,Adr!A:B,2,FALSE)</f>
        <v>Slovenský zväz sánkarov</v>
      </c>
      <c r="C408" s="196" t="s">
        <v>2185</v>
      </c>
      <c r="D408" s="288">
        <v>7500</v>
      </c>
      <c r="E408" s="230">
        <v>0</v>
      </c>
      <c r="F408" s="166" t="s">
        <v>345</v>
      </c>
      <c r="G408" s="169" t="s">
        <v>321</v>
      </c>
      <c r="H408" s="169" t="s">
        <v>1032</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933</v>
      </c>
      <c r="B409" s="204" t="str">
        <f>VLOOKUP(A409,Adr!A:B,2,FALSE)</f>
        <v>Slovenský zväz sánkarov</v>
      </c>
      <c r="C409" s="185" t="s">
        <v>2186</v>
      </c>
      <c r="D409" s="286">
        <v>7500</v>
      </c>
      <c r="E409" s="173">
        <v>0</v>
      </c>
      <c r="F409" s="166" t="s">
        <v>345</v>
      </c>
      <c r="G409" s="169" t="s">
        <v>321</v>
      </c>
      <c r="H409" s="169" t="s">
        <v>1032</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933</v>
      </c>
      <c r="B410" s="204" t="str">
        <f>VLOOKUP(A410,Adr!A:B,2,FALSE)</f>
        <v>Slovenský zväz sánkarov</v>
      </c>
      <c r="C410" s="185" t="s">
        <v>2187</v>
      </c>
      <c r="D410" s="286">
        <v>20000</v>
      </c>
      <c r="E410" s="230">
        <v>0</v>
      </c>
      <c r="F410" s="166" t="s">
        <v>345</v>
      </c>
      <c r="G410" s="169" t="s">
        <v>321</v>
      </c>
      <c r="H410" s="169" t="s">
        <v>1032</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1447</v>
      </c>
      <c r="B411" s="204" t="str">
        <f>VLOOKUP(A411,Adr!A:B,2,FALSE)</f>
        <v>Slovenský zväz športovcov s mentálnym postihnutím</v>
      </c>
      <c r="C411" s="185" t="s">
        <v>1468</v>
      </c>
      <c r="D411" s="286">
        <v>11500</v>
      </c>
      <c r="E411" s="173">
        <v>0</v>
      </c>
      <c r="F411" s="166" t="s">
        <v>343</v>
      </c>
      <c r="G411" s="169" t="s">
        <v>321</v>
      </c>
      <c r="H411" s="169" t="s">
        <v>1032</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942</v>
      </c>
      <c r="B412" s="204" t="str">
        <f>VLOOKUP(A412,Adr!A:B,2,FALSE)</f>
        <v>Slovenský zväz športového ju-jitsu</v>
      </c>
      <c r="C412" s="185" t="s">
        <v>1173</v>
      </c>
      <c r="D412" s="286">
        <v>19239</v>
      </c>
      <c r="E412" s="230">
        <v>0</v>
      </c>
      <c r="F412" s="166" t="s">
        <v>339</v>
      </c>
      <c r="G412" s="169" t="s">
        <v>319</v>
      </c>
      <c r="H412" s="169" t="s">
        <v>1032</v>
      </c>
      <c r="I412" s="192" t="str">
        <f t="shared" si="40"/>
        <v>42219922a</v>
      </c>
      <c r="J412" s="167" t="str">
        <f t="shared" si="41"/>
        <v>42219922026 02</v>
      </c>
      <c r="K412" s="5" t="s">
        <v>1174</v>
      </c>
      <c r="L412" s="167" t="str">
        <f t="shared" si="42"/>
        <v>42219922026 02B</v>
      </c>
      <c r="M412" s="5" t="str">
        <f t="shared" si="43"/>
        <v>Slovenský zväz športového ju-jitsuaBju-jitsu - bežné transfery</v>
      </c>
      <c r="N412" s="3" t="str">
        <f t="shared" si="44"/>
        <v>42219922aB</v>
      </c>
    </row>
    <row r="413" spans="1:14" x14ac:dyDescent="0.2">
      <c r="A413" s="182" t="s">
        <v>951</v>
      </c>
      <c r="B413" s="204" t="str">
        <f>VLOOKUP(A413,Adr!A:B,2,FALSE)</f>
        <v>Slovenský zväz športového rybolovu</v>
      </c>
      <c r="C413" s="185" t="s">
        <v>1175</v>
      </c>
      <c r="D413" s="286">
        <v>88597</v>
      </c>
      <c r="E413" s="173">
        <v>0</v>
      </c>
      <c r="F413" s="166" t="s">
        <v>339</v>
      </c>
      <c r="G413" s="169" t="s">
        <v>319</v>
      </c>
      <c r="H413" s="169" t="s">
        <v>1032</v>
      </c>
      <c r="I413" s="192" t="str">
        <f t="shared" si="40"/>
        <v>51118831a</v>
      </c>
      <c r="J413" s="167" t="str">
        <f t="shared" si="41"/>
        <v>51118831026 02</v>
      </c>
      <c r="K413" s="5" t="s">
        <v>1176</v>
      </c>
      <c r="L413" s="167" t="str">
        <f t="shared" si="42"/>
        <v>51118831026 02B</v>
      </c>
      <c r="M413" s="5" t="str">
        <f t="shared" si="43"/>
        <v>Slovenský zväz športového rybolovuaBšportové rybárstvo - bežné transfery</v>
      </c>
      <c r="N413" s="3" t="str">
        <f t="shared" si="44"/>
        <v>51118831aB</v>
      </c>
    </row>
    <row r="414" spans="1:14" x14ac:dyDescent="0.2">
      <c r="A414" s="198" t="s">
        <v>2009</v>
      </c>
      <c r="B414" s="204" t="str">
        <f>VLOOKUP(A414,Adr!A:B,2,FALSE)</f>
        <v>Slovenský zväz Taekwon-Do ITF</v>
      </c>
      <c r="C414" s="185" t="s">
        <v>352</v>
      </c>
      <c r="D414" s="286">
        <v>68600</v>
      </c>
      <c r="E414" s="230">
        <v>0</v>
      </c>
      <c r="F414" s="166" t="s">
        <v>351</v>
      </c>
      <c r="G414" s="169" t="s">
        <v>321</v>
      </c>
      <c r="H414" s="169" t="s">
        <v>1032</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959</v>
      </c>
      <c r="B415" s="204" t="str">
        <f>VLOOKUP(A415,Adr!A:B,2,FALSE)</f>
        <v>Slovenský zväz tanečných športov</v>
      </c>
      <c r="C415" s="185" t="s">
        <v>1177</v>
      </c>
      <c r="D415" s="286">
        <v>377165</v>
      </c>
      <c r="E415" s="173">
        <v>0</v>
      </c>
      <c r="F415" s="166" t="s">
        <v>339</v>
      </c>
      <c r="G415" s="169" t="s">
        <v>319</v>
      </c>
      <c r="H415" s="169" t="s">
        <v>1032</v>
      </c>
      <c r="I415" s="192" t="str">
        <f t="shared" si="40"/>
        <v>00684767a</v>
      </c>
      <c r="J415" s="167" t="str">
        <f t="shared" si="41"/>
        <v>00684767026 02</v>
      </c>
      <c r="K415" s="5" t="s">
        <v>1178</v>
      </c>
      <c r="L415" s="167" t="str">
        <f t="shared" si="42"/>
        <v>00684767026 02B</v>
      </c>
      <c r="M415" s="5" t="str">
        <f t="shared" si="43"/>
        <v>Slovenský zväz tanečných športovaBtanečný šport - bežné transfery</v>
      </c>
      <c r="N415" s="3" t="str">
        <f t="shared" si="44"/>
        <v>00684767aB</v>
      </c>
    </row>
    <row r="416" spans="1:14" x14ac:dyDescent="0.2">
      <c r="A416" s="198" t="s">
        <v>1453</v>
      </c>
      <c r="B416" s="204" t="str">
        <f>VLOOKUP(A416,Adr!A:B,2,FALSE)</f>
        <v>Slovenský zväz telesne postihnutých športovcov</v>
      </c>
      <c r="C416" s="169" t="s">
        <v>1469</v>
      </c>
      <c r="D416" s="287">
        <v>596620</v>
      </c>
      <c r="E416" s="230">
        <v>0</v>
      </c>
      <c r="F416" s="166" t="s">
        <v>343</v>
      </c>
      <c r="G416" s="169" t="s">
        <v>321</v>
      </c>
      <c r="H416" s="169" t="s">
        <v>1032</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1453</v>
      </c>
      <c r="B417" s="204" t="str">
        <f>VLOOKUP(A417,Adr!A:B,2,FALSE)</f>
        <v>Slovenský zväz telesne postihnutých športovcov</v>
      </c>
      <c r="C417" s="185" t="s">
        <v>1639</v>
      </c>
      <c r="D417" s="286">
        <v>10000</v>
      </c>
      <c r="E417" s="173">
        <v>0</v>
      </c>
      <c r="F417" s="166" t="s">
        <v>345</v>
      </c>
      <c r="G417" s="169" t="s">
        <v>321</v>
      </c>
      <c r="H417" s="169" t="s">
        <v>1032</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1453</v>
      </c>
      <c r="B418" s="204" t="str">
        <f>VLOOKUP(A418,Adr!A:B,2,FALSE)</f>
        <v>Slovenský zväz telesne postihnutých športovcov</v>
      </c>
      <c r="C418" s="197" t="s">
        <v>1640</v>
      </c>
      <c r="D418" s="289">
        <v>10000</v>
      </c>
      <c r="E418" s="230">
        <v>0</v>
      </c>
      <c r="F418" s="166" t="s">
        <v>345</v>
      </c>
      <c r="G418" s="169" t="s">
        <v>321</v>
      </c>
      <c r="H418" s="169" t="s">
        <v>1032</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1453</v>
      </c>
      <c r="B419" s="204" t="str">
        <f>VLOOKUP(A419,Adr!A:B,2,FALSE)</f>
        <v>Slovenský zväz telesne postihnutých športovcov</v>
      </c>
      <c r="C419" s="196" t="s">
        <v>1641</v>
      </c>
      <c r="D419" s="288">
        <v>20000</v>
      </c>
      <c r="E419" s="173">
        <v>0</v>
      </c>
      <c r="F419" s="166" t="s">
        <v>345</v>
      </c>
      <c r="G419" s="169" t="s">
        <v>321</v>
      </c>
      <c r="H419" s="169" t="s">
        <v>1032</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1453</v>
      </c>
      <c r="B420" s="204" t="str">
        <f>VLOOKUP(A420,Adr!A:B,2,FALSE)</f>
        <v>Slovenský zväz telesne postihnutých športovcov</v>
      </c>
      <c r="C420" s="185" t="s">
        <v>1642</v>
      </c>
      <c r="D420" s="286">
        <v>20000</v>
      </c>
      <c r="E420" s="230">
        <v>0</v>
      </c>
      <c r="F420" s="166" t="s">
        <v>345</v>
      </c>
      <c r="G420" s="169" t="s">
        <v>321</v>
      </c>
      <c r="H420" s="169" t="s">
        <v>1032</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1453</v>
      </c>
      <c r="B421" s="204" t="str">
        <f>VLOOKUP(A421,Adr!A:B,2,FALSE)</f>
        <v>Slovenský zväz telesne postihnutých športovcov</v>
      </c>
      <c r="C421" s="196" t="s">
        <v>2188</v>
      </c>
      <c r="D421" s="286">
        <v>10000</v>
      </c>
      <c r="E421" s="173">
        <v>0</v>
      </c>
      <c r="F421" s="166" t="s">
        <v>345</v>
      </c>
      <c r="G421" s="169" t="s">
        <v>321</v>
      </c>
      <c r="H421" s="169" t="s">
        <v>1032</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1453</v>
      </c>
      <c r="B422" s="204" t="str">
        <f>VLOOKUP(A422,Adr!A:B,2,FALSE)</f>
        <v>Slovenský zväz telesne postihnutých športovcov</v>
      </c>
      <c r="C422" s="190" t="s">
        <v>2189</v>
      </c>
      <c r="D422" s="287">
        <v>10000</v>
      </c>
      <c r="E422" s="230">
        <v>0</v>
      </c>
      <c r="F422" s="166" t="s">
        <v>345</v>
      </c>
      <c r="G422" s="169" t="s">
        <v>321</v>
      </c>
      <c r="H422" s="169" t="s">
        <v>1032</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1453</v>
      </c>
      <c r="B423" s="204" t="str">
        <f>VLOOKUP(A423,Adr!A:B,2,FALSE)</f>
        <v>Slovenský zväz telesne postihnutých športovcov</v>
      </c>
      <c r="C423" s="185" t="s">
        <v>2190</v>
      </c>
      <c r="D423" s="286">
        <v>5000</v>
      </c>
      <c r="E423" s="173">
        <v>0</v>
      </c>
      <c r="F423" s="166" t="s">
        <v>345</v>
      </c>
      <c r="G423" s="169" t="s">
        <v>321</v>
      </c>
      <c r="H423" s="169" t="s">
        <v>1032</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1453</v>
      </c>
      <c r="B424" s="204" t="str">
        <f>VLOOKUP(A424,Adr!A:B,2,FALSE)</f>
        <v>Slovenský zväz telesne postihnutých športovcov</v>
      </c>
      <c r="C424" s="196" t="s">
        <v>1643</v>
      </c>
      <c r="D424" s="288">
        <v>30000</v>
      </c>
      <c r="E424" s="230">
        <v>0</v>
      </c>
      <c r="F424" s="166" t="s">
        <v>345</v>
      </c>
      <c r="G424" s="169" t="s">
        <v>321</v>
      </c>
      <c r="H424" s="169" t="s">
        <v>1032</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1453</v>
      </c>
      <c r="B425" s="204" t="str">
        <f>VLOOKUP(A425,Adr!A:B,2,FALSE)</f>
        <v>Slovenský zväz telesne postihnutých športovcov</v>
      </c>
      <c r="C425" s="196" t="s">
        <v>1644</v>
      </c>
      <c r="D425" s="288">
        <v>10000</v>
      </c>
      <c r="E425" s="173">
        <v>0</v>
      </c>
      <c r="F425" s="166" t="s">
        <v>345</v>
      </c>
      <c r="G425" s="169" t="s">
        <v>321</v>
      </c>
      <c r="H425" s="169" t="s">
        <v>1032</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1453</v>
      </c>
      <c r="B426" s="204" t="str">
        <f>VLOOKUP(A426,Adr!A:B,2,FALSE)</f>
        <v>Slovenský zväz telesne postihnutých športovcov</v>
      </c>
      <c r="C426" s="185" t="s">
        <v>1645</v>
      </c>
      <c r="D426" s="286">
        <v>16800</v>
      </c>
      <c r="E426" s="230">
        <v>0</v>
      </c>
      <c r="F426" s="166" t="s">
        <v>345</v>
      </c>
      <c r="G426" s="169" t="s">
        <v>321</v>
      </c>
      <c r="H426" s="169" t="s">
        <v>1032</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1453</v>
      </c>
      <c r="B427" s="204" t="str">
        <f>VLOOKUP(A427,Adr!A:B,2,FALSE)</f>
        <v>Slovenský zväz telesne postihnutých športovcov</v>
      </c>
      <c r="C427" s="185" t="s">
        <v>1646</v>
      </c>
      <c r="D427" s="286">
        <v>20000</v>
      </c>
      <c r="E427" s="173">
        <v>0</v>
      </c>
      <c r="F427" s="166" t="s">
        <v>345</v>
      </c>
      <c r="G427" s="169" t="s">
        <v>321</v>
      </c>
      <c r="H427" s="169" t="s">
        <v>1032</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1453</v>
      </c>
      <c r="B428" s="204" t="str">
        <f>VLOOKUP(A428,Adr!A:B,2,FALSE)</f>
        <v>Slovenský zväz telesne postihnutých športovcov</v>
      </c>
      <c r="C428" s="196" t="s">
        <v>1647</v>
      </c>
      <c r="D428" s="288">
        <v>41200</v>
      </c>
      <c r="E428" s="230">
        <v>0</v>
      </c>
      <c r="F428" s="166" t="s">
        <v>345</v>
      </c>
      <c r="G428" s="169" t="s">
        <v>321</v>
      </c>
      <c r="H428" s="169" t="s">
        <v>1032</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1453</v>
      </c>
      <c r="B429" s="204" t="str">
        <f>VLOOKUP(A429,Adr!A:B,2,FALSE)</f>
        <v>Slovenský zväz telesne postihnutých športovcov</v>
      </c>
      <c r="C429" s="185" t="s">
        <v>1648</v>
      </c>
      <c r="D429" s="286">
        <v>15000</v>
      </c>
      <c r="E429" s="173">
        <v>0</v>
      </c>
      <c r="F429" s="166" t="s">
        <v>345</v>
      </c>
      <c r="G429" s="169" t="s">
        <v>321</v>
      </c>
      <c r="H429" s="169" t="s">
        <v>1032</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1453</v>
      </c>
      <c r="B430" s="204" t="str">
        <f>VLOOKUP(A430,Adr!A:B,2,FALSE)</f>
        <v>Slovenský zväz telesne postihnutých športovcov</v>
      </c>
      <c r="C430" s="185" t="s">
        <v>1649</v>
      </c>
      <c r="D430" s="288">
        <v>10000</v>
      </c>
      <c r="E430" s="230">
        <v>0</v>
      </c>
      <c r="F430" s="166" t="s">
        <v>345</v>
      </c>
      <c r="G430" s="169" t="s">
        <v>321</v>
      </c>
      <c r="H430" s="169" t="s">
        <v>1032</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1453</v>
      </c>
      <c r="B431" s="204" t="str">
        <f>VLOOKUP(A431,Adr!A:B,2,FALSE)</f>
        <v>Slovenský zväz telesne postihnutých športovcov</v>
      </c>
      <c r="C431" s="196" t="s">
        <v>2191</v>
      </c>
      <c r="D431" s="286">
        <v>5000</v>
      </c>
      <c r="E431" s="173">
        <v>0</v>
      </c>
      <c r="F431" s="166" t="s">
        <v>345</v>
      </c>
      <c r="G431" s="169" t="s">
        <v>321</v>
      </c>
      <c r="H431" s="169" t="s">
        <v>1032</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1453</v>
      </c>
      <c r="B432" s="204" t="str">
        <f>VLOOKUP(A432,Adr!A:B,2,FALSE)</f>
        <v>Slovenský zväz telesne postihnutých športovcov</v>
      </c>
      <c r="C432" s="190" t="s">
        <v>1650</v>
      </c>
      <c r="D432" s="287">
        <v>35000</v>
      </c>
      <c r="E432" s="230">
        <v>0</v>
      </c>
      <c r="F432" s="166" t="s">
        <v>345</v>
      </c>
      <c r="G432" s="169" t="s">
        <v>321</v>
      </c>
      <c r="H432" s="169" t="s">
        <v>1032</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1453</v>
      </c>
      <c r="B433" s="204" t="str">
        <f>VLOOKUP(A433,Adr!A:B,2,FALSE)</f>
        <v>Slovenský zväz telesne postihnutých športovcov</v>
      </c>
      <c r="C433" s="185" t="s">
        <v>1651</v>
      </c>
      <c r="D433" s="286">
        <v>10000</v>
      </c>
      <c r="E433" s="173">
        <v>0</v>
      </c>
      <c r="F433" s="166" t="s">
        <v>345</v>
      </c>
      <c r="G433" s="169" t="s">
        <v>321</v>
      </c>
      <c r="H433" s="169" t="s">
        <v>1032</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1453</v>
      </c>
      <c r="B434" s="204" t="str">
        <f>VLOOKUP(A434,Adr!A:B,2,FALSE)</f>
        <v>Slovenský zväz telesne postihnutých športovcov</v>
      </c>
      <c r="C434" s="196" t="s">
        <v>1652</v>
      </c>
      <c r="D434" s="286">
        <v>25000</v>
      </c>
      <c r="E434" s="230">
        <v>0</v>
      </c>
      <c r="F434" s="166" t="s">
        <v>345</v>
      </c>
      <c r="G434" s="169" t="s">
        <v>321</v>
      </c>
      <c r="H434" s="169" t="s">
        <v>1032</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1453</v>
      </c>
      <c r="B435" s="204" t="str">
        <f>VLOOKUP(A435,Adr!A:B,2,FALSE)</f>
        <v>Slovenský zväz telesne postihnutých športovcov</v>
      </c>
      <c r="C435" s="196" t="s">
        <v>1653</v>
      </c>
      <c r="D435" s="287">
        <v>41200</v>
      </c>
      <c r="E435" s="173">
        <v>0</v>
      </c>
      <c r="F435" s="166" t="s">
        <v>345</v>
      </c>
      <c r="G435" s="169" t="s">
        <v>321</v>
      </c>
      <c r="H435" s="169" t="s">
        <v>1032</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1453</v>
      </c>
      <c r="B436" s="204" t="str">
        <f>VLOOKUP(A436,Adr!A:B,2,FALSE)</f>
        <v>Slovenský zväz telesne postihnutých športovcov</v>
      </c>
      <c r="C436" s="196" t="s">
        <v>2192</v>
      </c>
      <c r="D436" s="288">
        <v>5000</v>
      </c>
      <c r="E436" s="230">
        <v>0</v>
      </c>
      <c r="F436" s="166" t="s">
        <v>345</v>
      </c>
      <c r="G436" s="169" t="s">
        <v>321</v>
      </c>
      <c r="H436" s="169" t="s">
        <v>1032</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1453</v>
      </c>
      <c r="B437" s="204" t="str">
        <f>VLOOKUP(A437,Adr!A:B,2,FALSE)</f>
        <v>Slovenský zväz telesne postihnutých športovcov</v>
      </c>
      <c r="C437" s="190" t="s">
        <v>1654</v>
      </c>
      <c r="D437" s="287">
        <v>10000</v>
      </c>
      <c r="E437" s="230">
        <v>0</v>
      </c>
      <c r="F437" s="166" t="s">
        <v>345</v>
      </c>
      <c r="G437" s="169" t="s">
        <v>321</v>
      </c>
      <c r="H437" s="169" t="s">
        <v>1032</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1453</v>
      </c>
      <c r="B438" s="204" t="str">
        <f>VLOOKUP(A438,Adr!A:B,2,FALSE)</f>
        <v>Slovenský zväz telesne postihnutých športovcov</v>
      </c>
      <c r="C438" s="190" t="s">
        <v>1655</v>
      </c>
      <c r="D438" s="287">
        <v>22500</v>
      </c>
      <c r="E438" s="230">
        <v>0</v>
      </c>
      <c r="F438" s="166" t="s">
        <v>345</v>
      </c>
      <c r="G438" s="169" t="s">
        <v>321</v>
      </c>
      <c r="H438" s="169" t="s">
        <v>1032</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1453</v>
      </c>
      <c r="B439" s="204" t="str">
        <f>VLOOKUP(A439,Adr!A:B,2,FALSE)</f>
        <v>Slovenský zväz telesne postihnutých športovcov</v>
      </c>
      <c r="C439" s="196" t="s">
        <v>1656</v>
      </c>
      <c r="D439" s="286">
        <v>10000</v>
      </c>
      <c r="E439" s="173">
        <v>0</v>
      </c>
      <c r="F439" s="166" t="s">
        <v>345</v>
      </c>
      <c r="G439" s="169" t="s">
        <v>321</v>
      </c>
      <c r="H439" s="169" t="s">
        <v>1032</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1453</v>
      </c>
      <c r="B440" s="204" t="str">
        <f>VLOOKUP(A440,Adr!A:B,2,FALSE)</f>
        <v>Slovenský zväz telesne postihnutých športovcov</v>
      </c>
      <c r="C440" s="196" t="s">
        <v>1657</v>
      </c>
      <c r="D440" s="286">
        <v>10000</v>
      </c>
      <c r="E440" s="173">
        <v>0</v>
      </c>
      <c r="F440" s="166" t="s">
        <v>345</v>
      </c>
      <c r="G440" s="169" t="s">
        <v>321</v>
      </c>
      <c r="H440" s="169" t="s">
        <v>1032</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1453</v>
      </c>
      <c r="B441" s="204" t="str">
        <f>VLOOKUP(A441,Adr!A:B,2,FALSE)</f>
        <v>Slovenský zväz telesne postihnutých športovcov</v>
      </c>
      <c r="C441" s="185" t="s">
        <v>2217</v>
      </c>
      <c r="D441" s="286">
        <v>2600</v>
      </c>
      <c r="E441" s="173">
        <v>0</v>
      </c>
      <c r="F441" s="166" t="s">
        <v>362</v>
      </c>
      <c r="G441" s="169" t="s">
        <v>321</v>
      </c>
      <c r="H441" s="169" t="s">
        <v>1032</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965</v>
      </c>
      <c r="B442" s="204" t="str">
        <f>VLOOKUP(A442,Adr!A:B,2,FALSE)</f>
        <v>Slovenský zväz vodného lyžovania a wakeboardingu</v>
      </c>
      <c r="C442" s="185" t="s">
        <v>1179</v>
      </c>
      <c r="D442" s="286">
        <v>37073</v>
      </c>
      <c r="E442" s="230">
        <v>0</v>
      </c>
      <c r="F442" s="166" t="s">
        <v>339</v>
      </c>
      <c r="G442" s="169" t="s">
        <v>319</v>
      </c>
      <c r="H442" s="169" t="s">
        <v>1032</v>
      </c>
      <c r="I442" s="192" t="str">
        <f t="shared" si="40"/>
        <v>30793203a</v>
      </c>
      <c r="J442" s="167" t="str">
        <f t="shared" si="41"/>
        <v>30793203026 02</v>
      </c>
      <c r="K442" s="5" t="s">
        <v>1180</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972</v>
      </c>
      <c r="B443" s="204" t="str">
        <f>VLOOKUP(A443,Adr!A:B,2,FALSE)</f>
        <v>Slovenský zväz vodného motorizmu</v>
      </c>
      <c r="C443" s="185" t="s">
        <v>1181</v>
      </c>
      <c r="D443" s="286">
        <v>19239</v>
      </c>
      <c r="E443" s="173">
        <v>0</v>
      </c>
      <c r="F443" s="166" t="s">
        <v>339</v>
      </c>
      <c r="G443" s="169" t="s">
        <v>319</v>
      </c>
      <c r="H443" s="169" t="s">
        <v>1032</v>
      </c>
      <c r="I443" s="192" t="str">
        <f t="shared" si="40"/>
        <v>00681768a</v>
      </c>
      <c r="J443" s="167" t="str">
        <f t="shared" si="41"/>
        <v>00681768026 02</v>
      </c>
      <c r="K443" s="5" t="s">
        <v>1182</v>
      </c>
      <c r="L443" s="167" t="str">
        <f t="shared" si="42"/>
        <v>00681768026 02B</v>
      </c>
      <c r="M443" s="5" t="str">
        <f t="shared" si="43"/>
        <v>Slovenský zväz vodného motorizmuaBvodný motorizmus - bežné transfery</v>
      </c>
      <c r="N443" s="3" t="str">
        <f t="shared" si="44"/>
        <v>00681768aB</v>
      </c>
    </row>
    <row r="444" spans="1:14" x14ac:dyDescent="0.2">
      <c r="A444" s="202" t="s">
        <v>972</v>
      </c>
      <c r="B444" s="204" t="str">
        <f>VLOOKUP(A444,Adr!A:B,2,FALSE)</f>
        <v>Slovenský zväz vodného motorizmu</v>
      </c>
      <c r="C444" s="185" t="s">
        <v>1658</v>
      </c>
      <c r="D444" s="286">
        <v>20000</v>
      </c>
      <c r="E444" s="173">
        <v>0</v>
      </c>
      <c r="F444" s="166" t="s">
        <v>345</v>
      </c>
      <c r="G444" s="169" t="s">
        <v>321</v>
      </c>
      <c r="H444" s="169" t="s">
        <v>1032</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980</v>
      </c>
      <c r="B445" s="204" t="str">
        <f>VLOOKUP(A445,Adr!A:B,2,FALSE)</f>
        <v>Slovenský zväz vzpierania</v>
      </c>
      <c r="C445" s="185" t="s">
        <v>1183</v>
      </c>
      <c r="D445" s="286">
        <v>280274</v>
      </c>
      <c r="E445" s="230">
        <v>0</v>
      </c>
      <c r="F445" s="166" t="s">
        <v>339</v>
      </c>
      <c r="G445" s="169" t="s">
        <v>319</v>
      </c>
      <c r="H445" s="169" t="s">
        <v>1032</v>
      </c>
      <c r="I445" s="192" t="str">
        <f t="shared" si="40"/>
        <v>31796079a</v>
      </c>
      <c r="J445" s="167" t="str">
        <f t="shared" si="41"/>
        <v>31796079026 02</v>
      </c>
      <c r="K445" s="5" t="s">
        <v>1184</v>
      </c>
      <c r="L445" s="167" t="str">
        <f t="shared" si="42"/>
        <v>31796079026 02B</v>
      </c>
      <c r="M445" s="5" t="str">
        <f t="shared" si="43"/>
        <v>Slovenský zväz vzpieraniaaBvzpieranie - bežné transfery</v>
      </c>
      <c r="N445" s="3" t="str">
        <f t="shared" si="44"/>
        <v>31796079aB</v>
      </c>
    </row>
    <row r="446" spans="1:14" x14ac:dyDescent="0.2">
      <c r="A446" s="198" t="s">
        <v>2019</v>
      </c>
      <c r="B446" s="204" t="str">
        <f>VLOOKUP(A446,Adr!A:B,2,FALSE)</f>
        <v>Sokolská únia Slovenska</v>
      </c>
      <c r="C446" s="169" t="s">
        <v>2231</v>
      </c>
      <c r="D446" s="287">
        <v>17000</v>
      </c>
      <c r="E446" s="173">
        <v>0</v>
      </c>
      <c r="F446" s="166" t="s">
        <v>349</v>
      </c>
      <c r="G446" s="169" t="s">
        <v>317</v>
      </c>
      <c r="H446" s="169" t="s">
        <v>1032</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2726</v>
      </c>
      <c r="B447" s="204" t="str">
        <f>VLOOKUP(A447,Adr!A:B,2,FALSE)</f>
        <v>SPARTAK MYJAVA a. s.</v>
      </c>
      <c r="C447" s="196" t="s">
        <v>350</v>
      </c>
      <c r="D447" s="288">
        <v>10000</v>
      </c>
      <c r="E447" s="230">
        <v>0</v>
      </c>
      <c r="F447" s="166" t="s">
        <v>349</v>
      </c>
      <c r="G447" s="169" t="s">
        <v>317</v>
      </c>
      <c r="H447" s="169" t="s">
        <v>1032</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2737</v>
      </c>
      <c r="B448" s="204" t="str">
        <f>VLOOKUP(A448,Adr!A:B,2,FALSE)</f>
        <v>SPEEDWAY CLUB ŽARNOVICA</v>
      </c>
      <c r="C448" s="169" t="s">
        <v>350</v>
      </c>
      <c r="D448" s="172">
        <v>20000</v>
      </c>
      <c r="E448" s="173">
        <v>0</v>
      </c>
      <c r="F448" s="166" t="s">
        <v>349</v>
      </c>
      <c r="G448" s="169" t="s">
        <v>321</v>
      </c>
      <c r="H448" s="169" t="s">
        <v>1055</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2746</v>
      </c>
      <c r="B449" s="204" t="str">
        <f>VLOOKUP(A449,Adr!A:B,2,FALSE)</f>
        <v>Spoločenstvo detí a mládeže (SDM) Domino</v>
      </c>
      <c r="C449" s="185" t="s">
        <v>2990</v>
      </c>
      <c r="D449" s="286">
        <v>2000</v>
      </c>
      <c r="E449" s="173">
        <v>0</v>
      </c>
      <c r="F449" s="166" t="s">
        <v>360</v>
      </c>
      <c r="G449" s="169" t="s">
        <v>317</v>
      </c>
      <c r="H449" s="169" t="s">
        <v>1032</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2753</v>
      </c>
      <c r="B450" s="204" t="str">
        <f>VLOOKUP(A450,Adr!A:B,2,FALSE)</f>
        <v>Sport club Okoč - Sokolec</v>
      </c>
      <c r="C450" s="197" t="s">
        <v>350</v>
      </c>
      <c r="D450" s="191">
        <v>2000</v>
      </c>
      <c r="E450" s="173">
        <v>0</v>
      </c>
      <c r="F450" s="166" t="s">
        <v>349</v>
      </c>
      <c r="G450" s="169" t="s">
        <v>321</v>
      </c>
      <c r="H450" s="169" t="s">
        <v>1032</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2038</v>
      </c>
      <c r="B451" s="204" t="str">
        <f>VLOOKUP(A451,Adr!A:B,2,FALSE)</f>
        <v>ST Relax</v>
      </c>
      <c r="C451" s="196" t="s">
        <v>2218</v>
      </c>
      <c r="D451" s="288">
        <v>2600</v>
      </c>
      <c r="E451" s="230">
        <v>0</v>
      </c>
      <c r="F451" s="166" t="s">
        <v>362</v>
      </c>
      <c r="G451" s="169" t="s">
        <v>321</v>
      </c>
      <c r="H451" s="169" t="s">
        <v>1032</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2238</v>
      </c>
      <c r="B452" s="204" t="str">
        <f>VLOOKUP(A452,Adr!A:B,2,FALSE)</f>
        <v>ŠK Hargašova Záhorská Bystrica</v>
      </c>
      <c r="C452" s="185" t="s">
        <v>2246</v>
      </c>
      <c r="D452" s="286">
        <v>10000</v>
      </c>
      <c r="E452" s="230">
        <v>0</v>
      </c>
      <c r="F452" s="166" t="s">
        <v>349</v>
      </c>
      <c r="G452" s="169" t="s">
        <v>321</v>
      </c>
      <c r="H452" s="169" t="s">
        <v>1032</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2761</v>
      </c>
      <c r="B453" s="204" t="str">
        <f>VLOOKUP(A453,Adr!A:B,2,FALSE)</f>
        <v>ŠK Hornets Košice – mládež o.z.</v>
      </c>
      <c r="C453" s="185" t="s">
        <v>2990</v>
      </c>
      <c r="D453" s="286">
        <v>5000</v>
      </c>
      <c r="E453" s="230">
        <v>0</v>
      </c>
      <c r="F453" s="166" t="s">
        <v>360</v>
      </c>
      <c r="G453" s="169" t="s">
        <v>317</v>
      </c>
      <c r="H453" s="169" t="s">
        <v>1032</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2768</v>
      </c>
      <c r="B454" s="204" t="str">
        <f>VLOOKUP(A454,Adr!A:B,2,FALSE)</f>
        <v>ŠK JUVENTA Bratislava</v>
      </c>
      <c r="C454" s="169" t="s">
        <v>2990</v>
      </c>
      <c r="D454" s="287">
        <v>5000</v>
      </c>
      <c r="E454" s="173">
        <v>0</v>
      </c>
      <c r="F454" s="166" t="s">
        <v>360</v>
      </c>
      <c r="G454" s="169" t="s">
        <v>317</v>
      </c>
      <c r="H454" s="169" t="s">
        <v>1032</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2775</v>
      </c>
      <c r="B455" s="204" t="str">
        <f>VLOOKUP(A455,Adr!A:B,2,FALSE)</f>
        <v>ŠK JUVENTA Žilina, o. z.</v>
      </c>
      <c r="C455" s="185" t="s">
        <v>2990</v>
      </c>
      <c r="D455" s="286">
        <v>4500</v>
      </c>
      <c r="E455" s="173">
        <v>0</v>
      </c>
      <c r="F455" s="166" t="s">
        <v>360</v>
      </c>
      <c r="G455" s="169" t="s">
        <v>317</v>
      </c>
      <c r="H455" s="169" t="s">
        <v>1032</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2782</v>
      </c>
      <c r="B456" s="204" t="str">
        <f>VLOOKUP(A456,Adr!A:B,2,FALSE)</f>
        <v>ŠK ZEMPLÍN MICHALOVCE - SILOVÝ TROJBOJ</v>
      </c>
      <c r="C456" s="197" t="s">
        <v>350</v>
      </c>
      <c r="D456" s="191">
        <v>7000</v>
      </c>
      <c r="E456" s="173">
        <v>0</v>
      </c>
      <c r="F456" s="166" t="s">
        <v>349</v>
      </c>
      <c r="G456" s="169" t="s">
        <v>321</v>
      </c>
      <c r="H456" s="169" t="s">
        <v>1032</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2787</v>
      </c>
      <c r="B457" s="204" t="str">
        <f>VLOOKUP(A457,Adr!A:B,2,FALSE)</f>
        <v>Školský športový klub Bernolákova 16 Košice</v>
      </c>
      <c r="C457" s="185" t="s">
        <v>350</v>
      </c>
      <c r="D457" s="286">
        <v>5000</v>
      </c>
      <c r="E457" s="173">
        <v>0</v>
      </c>
      <c r="F457" s="166" t="s">
        <v>349</v>
      </c>
      <c r="G457" s="169" t="s">
        <v>317</v>
      </c>
      <c r="H457" s="169" t="s">
        <v>1032</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1460</v>
      </c>
      <c r="B458" s="204" t="str">
        <f>VLOOKUP(A458,Adr!A:B,2,FALSE)</f>
        <v>Špeciálne olympiády Slovensko</v>
      </c>
      <c r="C458" s="169" t="s">
        <v>1468</v>
      </c>
      <c r="D458" s="287">
        <v>460344</v>
      </c>
      <c r="E458" s="230">
        <v>0</v>
      </c>
      <c r="F458" s="166" t="s">
        <v>343</v>
      </c>
      <c r="G458" s="169" t="s">
        <v>321</v>
      </c>
      <c r="H458" s="169" t="s">
        <v>1032</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2795</v>
      </c>
      <c r="B459" s="204" t="str">
        <f>VLOOKUP(A459,Adr!A:B,2,FALSE)</f>
        <v>Športovo – strelecké združenie GunSter</v>
      </c>
      <c r="C459" s="197" t="s">
        <v>350</v>
      </c>
      <c r="D459" s="191">
        <v>15000</v>
      </c>
      <c r="E459" s="173">
        <v>0</v>
      </c>
      <c r="F459" s="166" t="s">
        <v>349</v>
      </c>
      <c r="G459" s="169" t="s">
        <v>321</v>
      </c>
      <c r="H459" s="169" t="s">
        <v>1032</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2802</v>
      </c>
      <c r="B460" s="204" t="str">
        <f>VLOOKUP(A460,Adr!A:B,2,FALSE)</f>
        <v>Športový klub CENTRUM Svidník</v>
      </c>
      <c r="C460" s="197" t="s">
        <v>350</v>
      </c>
      <c r="D460" s="191">
        <v>42700</v>
      </c>
      <c r="E460" s="173">
        <v>0</v>
      </c>
      <c r="F460" s="166" t="s">
        <v>349</v>
      </c>
      <c r="G460" s="169" t="s">
        <v>321</v>
      </c>
      <c r="H460" s="169" t="s">
        <v>1032</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2812</v>
      </c>
      <c r="B461" s="204" t="str">
        <f>VLOOKUP(A461,Adr!A:B,2,FALSE)</f>
        <v>Športový klub CVČ Brusno pri ZŠ s MŠ Brusno</v>
      </c>
      <c r="C461" s="197" t="s">
        <v>350</v>
      </c>
      <c r="D461" s="191">
        <v>35000</v>
      </c>
      <c r="E461" s="173">
        <v>0</v>
      </c>
      <c r="F461" s="166" t="s">
        <v>349</v>
      </c>
      <c r="G461" s="169" t="s">
        <v>321</v>
      </c>
      <c r="H461" s="169" t="s">
        <v>1032</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2821</v>
      </c>
      <c r="B462" s="204" t="str">
        <f>VLOOKUP(A462,Adr!A:B,2,FALSE)</f>
        <v>Športový klub GrandSport</v>
      </c>
      <c r="C462" s="196" t="s">
        <v>2990</v>
      </c>
      <c r="D462" s="286">
        <v>5000</v>
      </c>
      <c r="E462" s="173">
        <v>0</v>
      </c>
      <c r="F462" s="166" t="s">
        <v>360</v>
      </c>
      <c r="G462" s="169" t="s">
        <v>317</v>
      </c>
      <c r="H462" s="169" t="s">
        <v>1032</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2829</v>
      </c>
      <c r="B463" s="204" t="str">
        <f>VLOOKUP(A463,Adr!A:B,2,FALSE)</f>
        <v>Športový klub HANGAIR o.z.</v>
      </c>
      <c r="C463" s="185" t="s">
        <v>2990</v>
      </c>
      <c r="D463" s="288">
        <v>5000</v>
      </c>
      <c r="E463" s="173">
        <v>0</v>
      </c>
      <c r="F463" s="166" t="s">
        <v>360</v>
      </c>
      <c r="G463" s="169" t="s">
        <v>317</v>
      </c>
      <c r="H463" s="169" t="s">
        <v>1032</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2837</v>
      </c>
      <c r="B464" s="204" t="str">
        <f>VLOOKUP(A464,Adr!A:B,2,FALSE)</f>
        <v>Športový klub Imet squash klub</v>
      </c>
      <c r="C464" s="196" t="s">
        <v>2990</v>
      </c>
      <c r="D464" s="286">
        <v>4800</v>
      </c>
      <c r="E464" s="230">
        <v>0</v>
      </c>
      <c r="F464" s="166" t="s">
        <v>360</v>
      </c>
      <c r="G464" s="169" t="s">
        <v>317</v>
      </c>
      <c r="H464" s="169" t="s">
        <v>1032</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2844</v>
      </c>
      <c r="B465" s="204" t="str">
        <f>VLOOKUP(A465,Adr!A:B,2,FALSE)</f>
        <v>Športový klub obce Tvrdošovce</v>
      </c>
      <c r="C465" s="169" t="s">
        <v>350</v>
      </c>
      <c r="D465" s="287">
        <v>2000</v>
      </c>
      <c r="E465" s="173">
        <v>0</v>
      </c>
      <c r="F465" s="166" t="s">
        <v>349</v>
      </c>
      <c r="G465" s="169" t="s">
        <v>317</v>
      </c>
      <c r="H465" s="169" t="s">
        <v>1032</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2044</v>
      </c>
      <c r="B466" s="204" t="str">
        <f>VLOOKUP(A466,Adr!A:B,2,FALSE)</f>
        <v>Športový klub polície - ILYO Taekwondo Košice</v>
      </c>
      <c r="C466" s="185" t="s">
        <v>2990</v>
      </c>
      <c r="D466" s="286">
        <v>5000</v>
      </c>
      <c r="E466" s="230">
        <v>0</v>
      </c>
      <c r="F466" s="166" t="s">
        <v>360</v>
      </c>
      <c r="G466" s="169" t="s">
        <v>317</v>
      </c>
      <c r="H466" s="169" t="s">
        <v>1032</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2044</v>
      </c>
      <c r="B467" s="204" t="str">
        <f>VLOOKUP(A467,Adr!A:B,2,FALSE)</f>
        <v>Športový klub polície - ILYO Taekwondo Košice</v>
      </c>
      <c r="C467" s="185" t="s">
        <v>2219</v>
      </c>
      <c r="D467" s="288">
        <v>7000</v>
      </c>
      <c r="E467" s="173">
        <v>0</v>
      </c>
      <c r="F467" s="166" t="s">
        <v>362</v>
      </c>
      <c r="G467" s="169" t="s">
        <v>321</v>
      </c>
      <c r="H467" s="169" t="s">
        <v>1032</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2853</v>
      </c>
      <c r="B468" s="204" t="str">
        <f>VLOOKUP(A468,Adr!A:B,2,FALSE)</f>
        <v>Športový klub Real team Trenčín, o.z.</v>
      </c>
      <c r="C468" s="169" t="s">
        <v>2990</v>
      </c>
      <c r="D468" s="287">
        <v>4800</v>
      </c>
      <c r="E468" s="173">
        <v>0</v>
      </c>
      <c r="F468" s="166" t="s">
        <v>360</v>
      </c>
      <c r="G468" s="169" t="s">
        <v>317</v>
      </c>
      <c r="H468" s="169" t="s">
        <v>1032</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2861</v>
      </c>
      <c r="B469" s="204" t="str">
        <f>VLOOKUP(A469,Adr!A:B,2,FALSE)</f>
        <v>Športový klub Strongman Poprad</v>
      </c>
      <c r="C469" s="169" t="s">
        <v>350</v>
      </c>
      <c r="D469" s="172">
        <v>5000</v>
      </c>
      <c r="E469" s="173">
        <v>0</v>
      </c>
      <c r="F469" s="166" t="s">
        <v>349</v>
      </c>
      <c r="G469" s="169" t="s">
        <v>321</v>
      </c>
      <c r="H469" s="169" t="s">
        <v>1032</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2051</v>
      </c>
      <c r="B470" s="204" t="str">
        <f>VLOOKUP(A470,Adr!A:B,2,FALSE)</f>
        <v>Športový klub ZEMPLÍN Michalovce - oddiel Judo, o.z.</v>
      </c>
      <c r="C470" s="185" t="s">
        <v>2990</v>
      </c>
      <c r="D470" s="286">
        <v>5000</v>
      </c>
      <c r="E470" s="230">
        <v>0</v>
      </c>
      <c r="F470" s="166" t="s">
        <v>360</v>
      </c>
      <c r="G470" s="169" t="s">
        <v>317</v>
      </c>
      <c r="H470" s="169" t="s">
        <v>1032</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2051</v>
      </c>
      <c r="B471" s="204" t="str">
        <f>VLOOKUP(A471,Adr!A:B,2,FALSE)</f>
        <v>Športový klub ZEMPLÍN Michalovce - oddiel Judo, o.z.</v>
      </c>
      <c r="C471" s="196" t="s">
        <v>2220</v>
      </c>
      <c r="D471" s="288">
        <v>4500</v>
      </c>
      <c r="E471" s="230">
        <v>0</v>
      </c>
      <c r="F471" s="166" t="s">
        <v>362</v>
      </c>
      <c r="G471" s="169" t="s">
        <v>321</v>
      </c>
      <c r="H471" s="169" t="s">
        <v>1032</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2868</v>
      </c>
      <c r="B472" s="204" t="str">
        <f>VLOOKUP(A472,Adr!A:B,2,FALSE)</f>
        <v>ŠŤASTNÉ DETSTVO</v>
      </c>
      <c r="C472" s="185" t="s">
        <v>350</v>
      </c>
      <c r="D472" s="187">
        <v>3000</v>
      </c>
      <c r="E472" s="230">
        <v>0</v>
      </c>
      <c r="F472" s="182" t="s">
        <v>349</v>
      </c>
      <c r="G472" s="185" t="s">
        <v>321</v>
      </c>
      <c r="H472" s="185" t="s">
        <v>1032</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2876</v>
      </c>
      <c r="B473" s="204" t="str">
        <f>VLOOKUP(A473,Adr!A:B,2,FALSE)</f>
        <v>Tajovský beh</v>
      </c>
      <c r="C473" s="196" t="s">
        <v>350</v>
      </c>
      <c r="D473" s="186">
        <v>15000</v>
      </c>
      <c r="E473" s="173">
        <v>0</v>
      </c>
      <c r="F473" s="166" t="s">
        <v>349</v>
      </c>
      <c r="G473" s="169" t="s">
        <v>321</v>
      </c>
      <c r="H473" s="169" t="s">
        <v>1032</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2058</v>
      </c>
      <c r="B474" s="204" t="str">
        <f>VLOOKUP(A474,Adr!A:B,2,FALSE)</f>
        <v>TANEČNÉ CENTRUM CHARIZMA</v>
      </c>
      <c r="C474" s="185" t="s">
        <v>2221</v>
      </c>
      <c r="D474" s="286">
        <v>4500</v>
      </c>
      <c r="E474" s="173">
        <v>0</v>
      </c>
      <c r="F474" s="166" t="s">
        <v>362</v>
      </c>
      <c r="G474" s="169" t="s">
        <v>321</v>
      </c>
      <c r="H474" s="169" t="s">
        <v>1032</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2.5" x14ac:dyDescent="0.2">
      <c r="A475" s="202" t="s">
        <v>2067</v>
      </c>
      <c r="B475" s="204" t="str">
        <f>VLOOKUP(A475,Adr!A:B,2,FALSE)</f>
        <v>TANEČNO ŠPORTOVÝ KLUB M+M BRATISLAVA pri ZŠ Ostredková</v>
      </c>
      <c r="C475" s="190" t="s">
        <v>2222</v>
      </c>
      <c r="D475" s="287">
        <v>4500</v>
      </c>
      <c r="E475" s="230">
        <v>0</v>
      </c>
      <c r="F475" s="166" t="s">
        <v>362</v>
      </c>
      <c r="G475" s="169" t="s">
        <v>321</v>
      </c>
      <c r="H475" s="169" t="s">
        <v>1032</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2884</v>
      </c>
      <c r="B476" s="204" t="str">
        <f>VLOOKUP(A476,Adr!A:B,2,FALSE)</f>
        <v>Tanečný klub Jessy Vavrišovo</v>
      </c>
      <c r="C476" s="169" t="s">
        <v>2990</v>
      </c>
      <c r="D476" s="287">
        <v>3600</v>
      </c>
      <c r="E476" s="173">
        <v>0</v>
      </c>
      <c r="F476" s="166" t="s">
        <v>360</v>
      </c>
      <c r="G476" s="169" t="s">
        <v>317</v>
      </c>
      <c r="H476" s="169" t="s">
        <v>1032</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2893</v>
      </c>
      <c r="B477" s="204" t="str">
        <f>VLOOKUP(A477,Adr!A:B,2,FALSE)</f>
        <v>Tanečný klub JUMPING</v>
      </c>
      <c r="C477" s="185" t="s">
        <v>2990</v>
      </c>
      <c r="D477" s="286">
        <v>5000</v>
      </c>
      <c r="E477" s="173">
        <v>0</v>
      </c>
      <c r="F477" s="166" t="s">
        <v>360</v>
      </c>
      <c r="G477" s="169" t="s">
        <v>317</v>
      </c>
      <c r="H477" s="169" t="s">
        <v>1032</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2902</v>
      </c>
      <c r="B478" s="204" t="str">
        <f>VLOOKUP(A478,Adr!A:B,2,FALSE)</f>
        <v>Telovýchovná jednota - Športové kluby Krupina</v>
      </c>
      <c r="C478" s="196" t="s">
        <v>2990</v>
      </c>
      <c r="D478" s="288">
        <v>4180</v>
      </c>
      <c r="E478" s="230">
        <v>0</v>
      </c>
      <c r="F478" s="166" t="s">
        <v>360</v>
      </c>
      <c r="G478" s="169" t="s">
        <v>317</v>
      </c>
      <c r="H478" s="169" t="s">
        <v>1032</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2074</v>
      </c>
      <c r="B479" s="204" t="str">
        <f>VLOOKUP(A479,Adr!A:B,2,FALSE)</f>
        <v>Telovýchovná jednota DRUŽBA PIEŠŤANY</v>
      </c>
      <c r="C479" s="185" t="s">
        <v>2223</v>
      </c>
      <c r="D479" s="286">
        <v>10000</v>
      </c>
      <c r="E479" s="173">
        <v>0</v>
      </c>
      <c r="F479" s="166" t="s">
        <v>362</v>
      </c>
      <c r="G479" s="169" t="s">
        <v>321</v>
      </c>
      <c r="H479" s="169" t="s">
        <v>1032</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2911</v>
      </c>
      <c r="B480" s="204" t="str">
        <f>VLOOKUP(A480,Adr!A:B,2,FALSE)</f>
        <v>Telovýchovná jednota DUKLA Trenčín, o. z.</v>
      </c>
      <c r="C480" s="196" t="s">
        <v>350</v>
      </c>
      <c r="D480" s="186">
        <v>9000</v>
      </c>
      <c r="E480" s="173">
        <v>0</v>
      </c>
      <c r="F480" s="166" t="s">
        <v>349</v>
      </c>
      <c r="G480" s="169" t="s">
        <v>321</v>
      </c>
      <c r="H480" s="169" t="s">
        <v>1032</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2082</v>
      </c>
      <c r="B481" s="204" t="str">
        <f>VLOOKUP(A481,Adr!A:B,2,FALSE)</f>
        <v>Telovýchovná jednota Nižná</v>
      </c>
      <c r="C481" s="196" t="s">
        <v>2224</v>
      </c>
      <c r="D481" s="288">
        <v>8000</v>
      </c>
      <c r="E481" s="230">
        <v>0</v>
      </c>
      <c r="F481" s="166" t="s">
        <v>362</v>
      </c>
      <c r="G481" s="169" t="s">
        <v>321</v>
      </c>
      <c r="H481" s="169" t="s">
        <v>1032</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2092</v>
      </c>
      <c r="B482" s="204" t="str">
        <f>VLOOKUP(A482,Adr!A:B,2,FALSE)</f>
        <v>Telovýchovná jednota Nohejbalový klub Zalužice</v>
      </c>
      <c r="C482" s="196" t="s">
        <v>2225</v>
      </c>
      <c r="D482" s="287">
        <v>3105</v>
      </c>
      <c r="E482" s="173">
        <v>0</v>
      </c>
      <c r="F482" s="166" t="s">
        <v>362</v>
      </c>
      <c r="G482" s="169" t="s">
        <v>321</v>
      </c>
      <c r="H482" s="169" t="s">
        <v>1032</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2101</v>
      </c>
      <c r="B483" s="204" t="str">
        <f>VLOOKUP(A483,Adr!A:B,2,FALSE)</f>
        <v>Telovýchovná jednota Roháče Zuberec</v>
      </c>
      <c r="C483" s="196" t="s">
        <v>2226</v>
      </c>
      <c r="D483" s="288">
        <v>2600</v>
      </c>
      <c r="E483" s="230">
        <v>0</v>
      </c>
      <c r="F483" s="166" t="s">
        <v>362</v>
      </c>
      <c r="G483" s="169" t="s">
        <v>321</v>
      </c>
      <c r="H483" s="169" t="s">
        <v>1032</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2918</v>
      </c>
      <c r="B484" s="204" t="str">
        <f>VLOOKUP(A484,Adr!A:B,2,FALSE)</f>
        <v>Telovýchovná jednota Slávia Univerzity veterinárskeho lekárstva a farmácie v Košiciach</v>
      </c>
      <c r="C484" s="185" t="s">
        <v>350</v>
      </c>
      <c r="D484" s="187">
        <v>5000</v>
      </c>
      <c r="E484" s="173">
        <v>0</v>
      </c>
      <c r="F484" s="182" t="s">
        <v>349</v>
      </c>
      <c r="G484" s="185" t="s">
        <v>317</v>
      </c>
      <c r="H484" s="185" t="s">
        <v>1032</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2926</v>
      </c>
      <c r="B485" s="204" t="str">
        <f>VLOOKUP(A485,Adr!A:B,2,FALSE)</f>
        <v>Telovýchovná jednota Sokol Ilava</v>
      </c>
      <c r="C485" s="169" t="s">
        <v>2990</v>
      </c>
      <c r="D485" s="287">
        <v>4985</v>
      </c>
      <c r="E485" s="173">
        <v>0</v>
      </c>
      <c r="F485" s="166" t="s">
        <v>360</v>
      </c>
      <c r="G485" s="169" t="s">
        <v>317</v>
      </c>
      <c r="H485" s="169" t="s">
        <v>1032</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2111</v>
      </c>
      <c r="B486" s="204" t="str">
        <f>VLOOKUP(A486,Adr!A:B,2,FALSE)</f>
        <v>Telovýchovná jednota Športový klub Podbiel</v>
      </c>
      <c r="C486" s="197" t="s">
        <v>2227</v>
      </c>
      <c r="D486" s="289">
        <v>7000</v>
      </c>
      <c r="E486" s="173">
        <v>0</v>
      </c>
      <c r="F486" s="166" t="s">
        <v>362</v>
      </c>
      <c r="G486" s="169" t="s">
        <v>321</v>
      </c>
      <c r="H486" s="169" t="s">
        <v>1032</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2118</v>
      </c>
      <c r="B487" s="204" t="str">
        <f>VLOOKUP(A487,Adr!A:B,2,FALSE)</f>
        <v>Telovýchovná jednota Štart, sekcia nevidiacich a slabozrakých športovcov Slovenska 054 01 Levoča</v>
      </c>
      <c r="C487" s="185" t="s">
        <v>2228</v>
      </c>
      <c r="D487" s="286">
        <v>2600</v>
      </c>
      <c r="E487" s="230">
        <v>0</v>
      </c>
      <c r="F487" s="166" t="s">
        <v>362</v>
      </c>
      <c r="G487" s="169" t="s">
        <v>321</v>
      </c>
      <c r="H487" s="169" t="s">
        <v>1032</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2940</v>
      </c>
      <c r="B488" s="204" t="str">
        <f>VLOOKUP(A488,Adr!A:B,2,FALSE)</f>
        <v>Tenisový klub Hriňová</v>
      </c>
      <c r="C488" s="169" t="s">
        <v>2990</v>
      </c>
      <c r="D488" s="287">
        <v>2520</v>
      </c>
      <c r="E488" s="173">
        <v>0</v>
      </c>
      <c r="F488" s="166" t="s">
        <v>360</v>
      </c>
      <c r="G488" s="169" t="s">
        <v>317</v>
      </c>
      <c r="H488" s="169" t="s">
        <v>1032</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986</v>
      </c>
      <c r="B489" s="204" t="str">
        <f>VLOOKUP(A489,Adr!A:B,2,FALSE)</f>
        <v>Teqballová federácia Slovensko</v>
      </c>
      <c r="C489" s="185" t="s">
        <v>1185</v>
      </c>
      <c r="D489" s="286">
        <v>3239</v>
      </c>
      <c r="E489" s="173">
        <v>0</v>
      </c>
      <c r="F489" s="166" t="s">
        <v>339</v>
      </c>
      <c r="G489" s="169" t="s">
        <v>319</v>
      </c>
      <c r="H489" s="169" t="s">
        <v>1032</v>
      </c>
      <c r="I489" s="192" t="str">
        <f t="shared" si="45"/>
        <v>53007344a</v>
      </c>
      <c r="J489" s="167" t="str">
        <f t="shared" si="46"/>
        <v>53007344026 02</v>
      </c>
      <c r="K489" s="5" t="s">
        <v>1186</v>
      </c>
      <c r="L489" s="167" t="str">
        <f t="shared" si="47"/>
        <v>53007344026 02B</v>
      </c>
      <c r="M489" s="5" t="str">
        <f t="shared" si="48"/>
        <v>Teqballová federácia SlovenskoaBteqball - bežné transfery</v>
      </c>
      <c r="N489" s="3" t="str">
        <f t="shared" si="49"/>
        <v>53007344aB</v>
      </c>
    </row>
    <row r="490" spans="1:14" x14ac:dyDescent="0.2">
      <c r="A490" s="202" t="s">
        <v>2128</v>
      </c>
      <c r="B490" s="204" t="str">
        <f>VLOOKUP(A490,Adr!A:B,2,FALSE)</f>
        <v>Trinity Triathlon Team</v>
      </c>
      <c r="C490" s="196" t="s">
        <v>2229</v>
      </c>
      <c r="D490" s="288">
        <v>4050</v>
      </c>
      <c r="E490" s="173">
        <v>0</v>
      </c>
      <c r="F490" s="166" t="s">
        <v>362</v>
      </c>
      <c r="G490" s="169" t="s">
        <v>321</v>
      </c>
      <c r="H490" s="169" t="s">
        <v>1032</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2134</v>
      </c>
      <c r="B491" s="204" t="str">
        <f>VLOOKUP(A491,Adr!A:B,2,FALSE)</f>
        <v>University Spartacus</v>
      </c>
      <c r="C491" s="185" t="s">
        <v>2158</v>
      </c>
      <c r="D491" s="288">
        <v>25000</v>
      </c>
      <c r="E491" s="173">
        <v>0</v>
      </c>
      <c r="F491" s="166" t="s">
        <v>349</v>
      </c>
      <c r="G491" s="169" t="s">
        <v>321</v>
      </c>
      <c r="H491" s="169" t="s">
        <v>1032</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2950</v>
      </c>
      <c r="B492" s="204" t="str">
        <f>VLOOKUP(A492,Adr!A:B,2,FALSE)</f>
        <v>Volejbalový klub Rachmaninka Liptovský Mikuláš</v>
      </c>
      <c r="C492" s="196" t="s">
        <v>2990</v>
      </c>
      <c r="D492" s="288">
        <v>2211.3000000000002</v>
      </c>
      <c r="E492" s="230">
        <v>0</v>
      </c>
      <c r="F492" s="166" t="s">
        <v>360</v>
      </c>
      <c r="G492" s="169" t="s">
        <v>317</v>
      </c>
      <c r="H492" s="169" t="s">
        <v>1032</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2959</v>
      </c>
      <c r="B493" s="204" t="str">
        <f>VLOOKUP(A493,Adr!A:B,2,FALSE)</f>
        <v>Volejbalový klub Slávia UK Bratislava, o.z.</v>
      </c>
      <c r="C493" s="185" t="s">
        <v>2990</v>
      </c>
      <c r="D493" s="286">
        <v>4800</v>
      </c>
      <c r="E493" s="230">
        <v>0</v>
      </c>
      <c r="F493" s="166" t="s">
        <v>360</v>
      </c>
      <c r="G493" s="169" t="s">
        <v>317</v>
      </c>
      <c r="H493" s="169" t="s">
        <v>1032</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2966</v>
      </c>
      <c r="B494" s="204" t="str">
        <f>VLOOKUP(A494,Adr!A:B,2,FALSE)</f>
        <v>Volejbalový oddiel Hit Trnava</v>
      </c>
      <c r="C494" s="169" t="s">
        <v>2990</v>
      </c>
      <c r="D494" s="287">
        <v>4900</v>
      </c>
      <c r="E494" s="230">
        <v>0</v>
      </c>
      <c r="F494" s="166" t="s">
        <v>360</v>
      </c>
      <c r="G494" s="169" t="s">
        <v>317</v>
      </c>
      <c r="H494" s="169" t="s">
        <v>1032</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2.5" x14ac:dyDescent="0.2">
      <c r="A495" s="198" t="s">
        <v>2140</v>
      </c>
      <c r="B495" s="204" t="str">
        <f>VLOOKUP(A495,Adr!A:B,2,FALSE)</f>
        <v>Zápasnícky klub Baník Prievidza, o. z.</v>
      </c>
      <c r="C495" s="196" t="s">
        <v>2230</v>
      </c>
      <c r="D495" s="286">
        <v>4450.5</v>
      </c>
      <c r="E495" s="230">
        <v>0</v>
      </c>
      <c r="F495" s="166" t="s">
        <v>362</v>
      </c>
      <c r="G495" s="169" t="s">
        <v>321</v>
      </c>
      <c r="H495" s="169" t="s">
        <v>1032</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2973</v>
      </c>
      <c r="B496" s="204" t="str">
        <f>VLOOKUP(A496,Adr!A:B,2,FALSE)</f>
        <v>Zápasnícky klub Dunajská Streda, o.z.</v>
      </c>
      <c r="C496" s="185" t="s">
        <v>2990</v>
      </c>
      <c r="D496" s="286">
        <v>4300</v>
      </c>
      <c r="E496" s="173">
        <v>0</v>
      </c>
      <c r="F496" s="166" t="s">
        <v>360</v>
      </c>
      <c r="G496" s="169" t="s">
        <v>317</v>
      </c>
      <c r="H496" s="169" t="s">
        <v>1032</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993</v>
      </c>
      <c r="B497" s="204" t="str">
        <f>VLOOKUP(A497,Adr!A:B,2,FALSE)</f>
        <v>Združenie šípkarských organizácií</v>
      </c>
      <c r="C497" s="185" t="s">
        <v>1187</v>
      </c>
      <c r="D497" s="286">
        <v>47188</v>
      </c>
      <c r="E497" s="230">
        <v>0</v>
      </c>
      <c r="F497" s="166" t="s">
        <v>339</v>
      </c>
      <c r="G497" s="169" t="s">
        <v>319</v>
      </c>
      <c r="H497" s="169" t="s">
        <v>1032</v>
      </c>
      <c r="I497" s="192" t="str">
        <f t="shared" si="45"/>
        <v>35538015a</v>
      </c>
      <c r="J497" s="167" t="str">
        <f t="shared" si="46"/>
        <v>35538015026 02</v>
      </c>
      <c r="K497" s="5" t="s">
        <v>1188</v>
      </c>
      <c r="L497" s="167" t="str">
        <f t="shared" si="47"/>
        <v>35538015026 02B</v>
      </c>
      <c r="M497" s="5" t="str">
        <f t="shared" si="48"/>
        <v>Združenie šípkarských organizáciíaBšípky - bežné transfery</v>
      </c>
      <c r="N497" s="3" t="str">
        <f t="shared" si="49"/>
        <v>35538015aB</v>
      </c>
    </row>
    <row r="498" spans="1:14" x14ac:dyDescent="0.2">
      <c r="A498" s="166" t="s">
        <v>999</v>
      </c>
      <c r="B498" s="204" t="str">
        <f>VLOOKUP(A498,Adr!A:B,2,FALSE)</f>
        <v>Zväz potápačov Slovenska</v>
      </c>
      <c r="C498" s="196" t="s">
        <v>1189</v>
      </c>
      <c r="D498" s="286">
        <v>58881</v>
      </c>
      <c r="E498" s="173">
        <v>0</v>
      </c>
      <c r="F498" s="166" t="s">
        <v>339</v>
      </c>
      <c r="G498" s="169" t="s">
        <v>319</v>
      </c>
      <c r="H498" s="169" t="s">
        <v>1032</v>
      </c>
      <c r="I498" s="192" t="str">
        <f t="shared" si="45"/>
        <v>00585319a</v>
      </c>
      <c r="J498" s="167" t="str">
        <f t="shared" si="46"/>
        <v>00585319026 02</v>
      </c>
      <c r="K498" s="5" t="s">
        <v>1190</v>
      </c>
      <c r="L498" s="167" t="str">
        <f t="shared" si="47"/>
        <v>00585319026 02B</v>
      </c>
      <c r="M498" s="5" t="str">
        <f t="shared" si="48"/>
        <v>Zväz potápačov SlovenskaaBpotápačské športy - bežné transfery</v>
      </c>
      <c r="N498" s="3" t="str">
        <f t="shared" si="49"/>
        <v>00585319aB</v>
      </c>
    </row>
    <row r="499" spans="1:14" x14ac:dyDescent="0.2">
      <c r="A499" s="202" t="s">
        <v>999</v>
      </c>
      <c r="B499" s="204" t="str">
        <f>VLOOKUP(A499,Adr!A:B,2,FALSE)</f>
        <v>Zväz potápačov Slovenska</v>
      </c>
      <c r="C499" s="197" t="s">
        <v>1659</v>
      </c>
      <c r="D499" s="289">
        <v>35000</v>
      </c>
      <c r="E499" s="230">
        <v>0</v>
      </c>
      <c r="F499" s="166" t="s">
        <v>345</v>
      </c>
      <c r="G499" s="169" t="s">
        <v>321</v>
      </c>
      <c r="H499" s="169" t="s">
        <v>1032</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1006</v>
      </c>
      <c r="B500" s="204" t="str">
        <f>VLOOKUP(A500,Adr!A:B,2,FALSE)</f>
        <v>Zväz slovenského kolieskového korčuľovania</v>
      </c>
      <c r="C500" s="196" t="s">
        <v>1191</v>
      </c>
      <c r="D500" s="288">
        <v>132661</v>
      </c>
      <c r="E500" s="230">
        <v>0</v>
      </c>
      <c r="F500" s="166" t="s">
        <v>339</v>
      </c>
      <c r="G500" s="169" t="s">
        <v>319</v>
      </c>
      <c r="H500" s="169" t="s">
        <v>1032</v>
      </c>
      <c r="I500" s="192" t="str">
        <f t="shared" si="45"/>
        <v>42132690a</v>
      </c>
      <c r="J500" s="167" t="str">
        <f t="shared" si="46"/>
        <v>42132690026 02</v>
      </c>
      <c r="K500" s="5" t="s">
        <v>1192</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1006</v>
      </c>
      <c r="B501" s="204" t="str">
        <f>VLOOKUP(A501,Adr!A:B,2,FALSE)</f>
        <v>Zväz slovenského kolieskového korčuľovania</v>
      </c>
      <c r="C501" s="196" t="s">
        <v>1660</v>
      </c>
      <c r="D501" s="288">
        <v>50000</v>
      </c>
      <c r="E501" s="173">
        <v>0</v>
      </c>
      <c r="F501" s="166" t="s">
        <v>345</v>
      </c>
      <c r="G501" s="169" t="s">
        <v>321</v>
      </c>
      <c r="H501" s="169" t="s">
        <v>1032</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1013</v>
      </c>
      <c r="B502" s="204" t="str">
        <f>VLOOKUP(A502,Adr!A:B,2,FALSE)</f>
        <v>Zväz slovenského lyžovania</v>
      </c>
      <c r="C502" s="185" t="s">
        <v>1193</v>
      </c>
      <c r="D502" s="286">
        <v>1147284</v>
      </c>
      <c r="E502" s="173">
        <v>0</v>
      </c>
      <c r="F502" s="166" t="s">
        <v>339</v>
      </c>
      <c r="G502" s="169" t="s">
        <v>319</v>
      </c>
      <c r="H502" s="169" t="s">
        <v>1032</v>
      </c>
      <c r="I502" s="192" t="str">
        <f t="shared" si="45"/>
        <v>50671669a</v>
      </c>
      <c r="J502" s="167" t="str">
        <f t="shared" si="46"/>
        <v>50671669026 02</v>
      </c>
      <c r="K502" s="5" t="s">
        <v>1194</v>
      </c>
      <c r="L502" s="167" t="str">
        <f t="shared" si="47"/>
        <v>50671669026 02B</v>
      </c>
      <c r="M502" s="5" t="str">
        <f t="shared" si="48"/>
        <v>Zväz slovenského lyžovaniaaBlyžovanie - bežné transfery</v>
      </c>
      <c r="N502" s="3" t="str">
        <f t="shared" si="49"/>
        <v>50671669aB</v>
      </c>
    </row>
    <row r="503" spans="1:14" x14ac:dyDescent="0.2">
      <c r="A503" s="198" t="s">
        <v>1013</v>
      </c>
      <c r="B503" s="204" t="str">
        <f>VLOOKUP(A503,Adr!A:B,2,FALSE)</f>
        <v>Zväz slovenského lyžovania</v>
      </c>
      <c r="C503" s="185" t="s">
        <v>1479</v>
      </c>
      <c r="D503" s="286">
        <v>158846</v>
      </c>
      <c r="E503" s="230">
        <v>0</v>
      </c>
      <c r="F503" s="166" t="s">
        <v>343</v>
      </c>
      <c r="G503" s="169" t="s">
        <v>321</v>
      </c>
      <c r="H503" s="169" t="s">
        <v>1032</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1013</v>
      </c>
      <c r="B504" s="204" t="str">
        <f>VLOOKUP(A504,Adr!A:B,2,FALSE)</f>
        <v>Zväz slovenského lyžovania</v>
      </c>
      <c r="C504" s="185" t="s">
        <v>1661</v>
      </c>
      <c r="D504" s="286">
        <v>45000</v>
      </c>
      <c r="E504" s="173">
        <v>0</v>
      </c>
      <c r="F504" s="166" t="s">
        <v>345</v>
      </c>
      <c r="G504" s="169" t="s">
        <v>321</v>
      </c>
      <c r="H504" s="169" t="s">
        <v>1032</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1013</v>
      </c>
      <c r="B505" s="204" t="str">
        <f>VLOOKUP(A505,Adr!A:B,2,FALSE)</f>
        <v>Zväz slovenského lyžovania</v>
      </c>
      <c r="C505" s="196" t="s">
        <v>1662</v>
      </c>
      <c r="D505" s="288">
        <v>20000</v>
      </c>
      <c r="E505" s="230">
        <v>0</v>
      </c>
      <c r="F505" s="166" t="s">
        <v>345</v>
      </c>
      <c r="G505" s="169" t="s">
        <v>321</v>
      </c>
      <c r="H505" s="169" t="s">
        <v>1032</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1013</v>
      </c>
      <c r="B506" s="204" t="str">
        <f>VLOOKUP(A506,Adr!A:B,2,FALSE)</f>
        <v>Zväz slovenského lyžovania</v>
      </c>
      <c r="C506" s="196" t="s">
        <v>1666</v>
      </c>
      <c r="D506" s="288">
        <v>10000</v>
      </c>
      <c r="E506" s="173">
        <v>0</v>
      </c>
      <c r="F506" s="166" t="s">
        <v>345</v>
      </c>
      <c r="G506" s="169" t="s">
        <v>321</v>
      </c>
      <c r="H506" s="169" t="s">
        <v>1032</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1013</v>
      </c>
      <c r="B507" s="204" t="str">
        <f>VLOOKUP(A507,Adr!A:B,2,FALSE)</f>
        <v>Zväz slovenského lyžovania</v>
      </c>
      <c r="C507" s="185" t="s">
        <v>1663</v>
      </c>
      <c r="D507" s="286">
        <v>75000</v>
      </c>
      <c r="E507" s="230">
        <v>0</v>
      </c>
      <c r="F507" s="166" t="s">
        <v>345</v>
      </c>
      <c r="G507" s="169" t="s">
        <v>321</v>
      </c>
      <c r="H507" s="169" t="s">
        <v>1032</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1013</v>
      </c>
      <c r="B508" s="204" t="str">
        <f>VLOOKUP(A508,Adr!A:B,2,FALSE)</f>
        <v>Zväz slovenského lyžovania</v>
      </c>
      <c r="C508" s="169" t="s">
        <v>1664</v>
      </c>
      <c r="D508" s="287">
        <v>10000</v>
      </c>
      <c r="E508" s="173">
        <v>0</v>
      </c>
      <c r="F508" s="166" t="s">
        <v>345</v>
      </c>
      <c r="G508" s="169" t="s">
        <v>321</v>
      </c>
      <c r="H508" s="169" t="s">
        <v>1032</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1013</v>
      </c>
      <c r="B509" s="204" t="str">
        <f>VLOOKUP(A509,Adr!A:B,2,FALSE)</f>
        <v>Zväz slovenského lyžovania</v>
      </c>
      <c r="C509" s="196" t="s">
        <v>1665</v>
      </c>
      <c r="D509" s="288">
        <v>70000</v>
      </c>
      <c r="E509" s="230">
        <v>0</v>
      </c>
      <c r="F509" s="166" t="s">
        <v>345</v>
      </c>
      <c r="G509" s="169" t="s">
        <v>321</v>
      </c>
      <c r="H509" s="169" t="s">
        <v>1032</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2150</v>
      </c>
      <c r="B510" s="204" t="str">
        <f>VLOOKUP(A510,Adr!A:B,2,FALSE)</f>
        <v>ZVÄZ ŠPORTOVEJ KYNOLÓGIE SR</v>
      </c>
      <c r="C510" s="169" t="s">
        <v>2235</v>
      </c>
      <c r="D510" s="287">
        <v>15000</v>
      </c>
      <c r="E510" s="173">
        <v>0</v>
      </c>
      <c r="F510" s="166" t="s">
        <v>349</v>
      </c>
      <c r="G510" s="169" t="s">
        <v>321</v>
      </c>
      <c r="H510" s="169" t="s">
        <v>1032</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Telovýchovná jednota Sokol Ilava, 	Mládežnícka 984, 	Ilava, 019 01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1"/>
      <c r="N17" s="137" t="str">
        <f t="shared" si="0"/>
        <v xml:space="preserve">q - </v>
      </c>
      <c r="O17" s="137" t="s">
        <v>367</v>
      </c>
    </row>
    <row r="18" spans="1:16" x14ac:dyDescent="0.2">
      <c r="B18" s="193" t="s">
        <v>1275</v>
      </c>
      <c r="C18" s="142" t="str">
        <f>Spolu!C4</f>
        <v>17059364</v>
      </c>
      <c r="E18" s="147" t="s">
        <v>1276</v>
      </c>
      <c r="F18" s="281">
        <v>421947749446</v>
      </c>
      <c r="N18" s="137" t="str">
        <f t="shared" si="0"/>
        <v xml:space="preserve">r - </v>
      </c>
      <c r="O18" s="137" t="s">
        <v>368</v>
      </c>
    </row>
    <row r="19" spans="1:16" x14ac:dyDescent="0.2">
      <c r="E19" s="147" t="s">
        <v>1277</v>
      </c>
      <c r="F19" s="281">
        <v>421947749756</v>
      </c>
    </row>
    <row r="20" spans="1:16" ht="15.75" thickBot="1" x14ac:dyDescent="0.25">
      <c r="A20" s="139" t="s">
        <v>392</v>
      </c>
      <c r="B20" s="143">
        <f>F6</f>
        <v>0</v>
      </c>
      <c r="E20" s="208"/>
      <c r="F20" s="282"/>
    </row>
    <row r="21" spans="1:16" ht="189" customHeight="1" x14ac:dyDescent="0.2">
      <c r="B21" s="211"/>
      <c r="C21" s="144"/>
    </row>
    <row r="22" spans="1:16" ht="39.75" customHeight="1" x14ac:dyDescent="0.2">
      <c r="B22" s="379" t="s">
        <v>1278</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4" zoomScaleNormal="100" workbookViewId="0">
      <selection activeCell="B14" sqref="B14:C14"/>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Telovýchovná jednota Sokol Ilava, 	Mládežnícka 984, 	Ilava, 019 01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1285</v>
      </c>
      <c r="C14" s="386"/>
      <c r="F14" s="310"/>
      <c r="N14" s="137" t="str">
        <f t="shared" si="0"/>
        <v xml:space="preserve">n - </v>
      </c>
      <c r="O14" s="137" t="s">
        <v>364</v>
      </c>
    </row>
    <row r="15" spans="1:16" ht="34.35" customHeight="1" x14ac:dyDescent="0.2">
      <c r="A15" s="139" t="s">
        <v>1286</v>
      </c>
      <c r="B15" s="385"/>
      <c r="C15" s="386"/>
      <c r="F15" s="388"/>
      <c r="N15" s="137" t="str">
        <f t="shared" si="0"/>
        <v xml:space="preserve">o - </v>
      </c>
      <c r="O15" s="137" t="s">
        <v>365</v>
      </c>
    </row>
    <row r="16" spans="1:16" x14ac:dyDescent="0.2">
      <c r="A16" s="139" t="s">
        <v>1270</v>
      </c>
      <c r="B16" s="142">
        <f>F8</f>
        <v>0</v>
      </c>
      <c r="C16" s="137"/>
      <c r="F16" s="388"/>
      <c r="N16" s="137" t="str">
        <f t="shared" si="0"/>
        <v xml:space="preserve">p - </v>
      </c>
      <c r="O16" s="137" t="s">
        <v>366</v>
      </c>
    </row>
    <row r="17" spans="1:16" ht="32.1" customHeight="1" x14ac:dyDescent="0.2">
      <c r="A17" s="139" t="s">
        <v>1273</v>
      </c>
      <c r="B17" s="142">
        <f>F9</f>
        <v>0</v>
      </c>
      <c r="C17" s="137"/>
      <c r="F17" s="388"/>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17059364</v>
      </c>
      <c r="F19" s="145" t="s">
        <v>1271</v>
      </c>
      <c r="G19" s="207"/>
      <c r="H19" s="146"/>
      <c r="N19" s="137" t="str">
        <f t="shared" si="0"/>
        <v xml:space="preserve"> - </v>
      </c>
    </row>
    <row r="20" spans="1:16" x14ac:dyDescent="0.2">
      <c r="A20" s="139" t="s">
        <v>392</v>
      </c>
      <c r="B20" s="143">
        <f>F6</f>
        <v>0</v>
      </c>
      <c r="C20" s="137"/>
      <c r="F20" s="147"/>
      <c r="G20" s="283"/>
      <c r="H20" s="148"/>
    </row>
    <row r="21" spans="1:16" x14ac:dyDescent="0.2">
      <c r="B21" s="137"/>
      <c r="C21" s="137"/>
      <c r="F21" s="147" t="s">
        <v>1276</v>
      </c>
      <c r="G21" s="283">
        <v>421947749446</v>
      </c>
      <c r="H21" s="148"/>
      <c r="N21" s="137" t="str">
        <f>O21&amp;" - "&amp;P21</f>
        <v>026 01 - Šport pre všetkých, školský a univerzitný šport</v>
      </c>
      <c r="O21" s="137" t="s">
        <v>317</v>
      </c>
      <c r="P21" s="137" t="s">
        <v>318</v>
      </c>
    </row>
    <row r="22" spans="1:16" x14ac:dyDescent="0.2">
      <c r="A22" s="137"/>
      <c r="B22" s="137"/>
      <c r="F22" s="147" t="s">
        <v>1277</v>
      </c>
      <c r="G22" s="283">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1278</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A37" sqref="A37"/>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Kamil Horák</cp:lastModifiedBy>
  <cp:revision/>
  <cp:lastPrinted>2025-01-23T13:30:36Z</cp:lastPrinted>
  <dcterms:created xsi:type="dcterms:W3CDTF">2017-02-20T06:20:12Z</dcterms:created>
  <dcterms:modified xsi:type="dcterms:W3CDTF">2026-03-27T08:20:03Z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