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d.docs.live.net/f3da92e5fd99736e/Desktop/"/>
    </mc:Choice>
  </mc:AlternateContent>
  <xr:revisionPtr revIDLastSave="24" documentId="13_ncr:1_{7AB33F40-3F37-4016-B10E-5FAE6623972D}" xr6:coauthVersionLast="47" xr6:coauthVersionMax="47" xr10:uidLastSave="{03CEA630-0841-4E5A-A60A-AD64F583D7BE}"/>
  <bookViews>
    <workbookView xWindow="-28908" yWindow="-120" windowWidth="29016" windowHeight="1569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Doklady!$A$1:$J$579</definedName>
    <definedName name="_xlnm.Print_Area" localSheetId="2">Príjmy!$A$1:$D$17</definedName>
    <definedName name="_xlnm.Print_Area" localSheetId="1">Príklady!$A$1:$I$103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16" i="4"/>
  <c r="J16" i="4" s="1"/>
  <c r="M17" i="4"/>
  <c r="K46" i="4"/>
  <c r="M47" i="4"/>
  <c r="C65" i="9"/>
  <c r="L65" i="9"/>
  <c r="C13" i="6"/>
  <c r="C10" i="6"/>
  <c r="K40" i="9"/>
  <c r="L41" i="9"/>
  <c r="L43" i="9"/>
  <c r="L46" i="9" s="1"/>
  <c r="K45" i="9"/>
  <c r="B43" i="9" s="1"/>
  <c r="M13" i="4"/>
  <c r="K12" i="4"/>
  <c r="J12" i="4" s="1"/>
  <c r="C11" i="6"/>
  <c r="K82" i="4" l="1"/>
  <c r="L63" i="9"/>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<sst xmlns="http://schemas.openxmlformats.org/spreadsheetml/2006/main" count="5053" uniqueCount="2567">
  <si>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</si>
  <si>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</si>
  <si>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</si>
  <si>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</si>
  <si>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</si>
  <si>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</si>
  <si>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</si>
  <si>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</si>
  <si>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</si>
  <si>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</si>
  <si>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</si>
  <si>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</si>
  <si>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</si>
  <si>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</si>
  <si>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</si>
  <si>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</si>
  <si>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</si>
  <si>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</si>
  <si>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</si>
  <si>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</si>
  <si>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</si>
  <si>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</si>
  <si>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</si>
  <si>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</si>
  <si>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</si>
  <si>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</si>
  <si>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</si>
  <si>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</si>
  <si>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</si>
  <si>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</si>
  <si>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</si>
  <si>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</si>
  <si>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</si>
  <si>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</si>
  <si>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</si>
  <si>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</si>
  <si>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</si>
  <si>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</si>
  <si>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</si>
  <si>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</si>
  <si>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</si>
  <si>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</si>
  <si>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</si>
  <si>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</si>
  <si>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</si>
  <si>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</si>
  <si>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</si>
  <si>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</si>
  <si>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</si>
  <si>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</si>
  <si>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</si>
  <si>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</si>
  <si>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</si>
  <si>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</si>
  <si>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</si>
  <si>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</si>
  <si>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</si>
  <si>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</si>
  <si>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</si>
  <si>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</si>
  <si>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</si>
  <si>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</si>
  <si>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</si>
  <si>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</si>
  <si>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</si>
  <si>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</si>
  <si>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</si>
  <si>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</si>
  <si>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</si>
  <si>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</si>
  <si>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</si>
  <si>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</si>
  <si>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</si>
  <si>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</si>
  <si>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</si>
  <si>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</si>
  <si>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</si>
  <si>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</si>
  <si>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</si>
  <si>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</si>
  <si>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</si>
  <si>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</si>
  <si>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</si>
  <si>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</si>
  <si>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</si>
  <si>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</si>
  <si>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</si>
  <si>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</si>
  <si>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</si>
  <si>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</si>
  <si>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</si>
  <si>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</si>
  <si>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</si>
  <si>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</si>
  <si>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</si>
  <si>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</si>
  <si>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</si>
  <si>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</si>
  <si>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</si>
  <si>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</si>
  <si>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</si>
  <si>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</si>
  <si>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</si>
  <si>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</si>
  <si>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</si>
  <si>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</si>
  <si>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</si>
  <si>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</si>
  <si>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</si>
  <si>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</si>
  <si>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</si>
  <si>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</si>
  <si>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</si>
  <si>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</si>
  <si>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</si>
  <si>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</si>
  <si>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</si>
  <si>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</si>
  <si>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</si>
  <si>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</si>
  <si>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</si>
  <si>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</si>
  <si>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</si>
  <si>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</si>
  <si>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</si>
  <si>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</si>
  <si>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</si>
  <si>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</si>
  <si>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</si>
  <si>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</si>
  <si>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</si>
  <si>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</si>
  <si>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</si>
  <si>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</si>
  <si>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</si>
  <si>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</si>
  <si>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</si>
  <si>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</si>
  <si>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</si>
  <si>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</si>
  <si>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</si>
  <si>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</si>
  <si>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</si>
  <si>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</si>
  <si>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</si>
  <si>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</si>
  <si>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</si>
  <si>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</si>
  <si>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</si>
  <si>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</si>
  <si>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</si>
  <si>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</si>
  <si>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</si>
  <si>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</si>
  <si>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</si>
  <si>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</si>
  <si>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</si>
  <si>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</si>
  <si>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</si>
  <si>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</si>
  <si>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</si>
  <si>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</si>
  <si>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</si>
  <si>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</si>
  <si>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</si>
  <si>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</si>
  <si>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</si>
  <si>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</si>
  <si>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</si>
  <si>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</si>
  <si>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</si>
  <si>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</si>
  <si>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</si>
  <si>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</si>
  <si>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</si>
  <si>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</si>
  <si>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</si>
  <si>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</si>
  <si>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</si>
  <si>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</si>
  <si>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</si>
  <si>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</si>
  <si>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</si>
  <si>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</si>
  <si>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</si>
  <si>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</si>
  <si>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</si>
  <si>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</si>
  <si>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</si>
  <si>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</si>
  <si>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</si>
  <si>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</si>
  <si>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</si>
  <si>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</si>
  <si>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</si>
  <si>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</si>
  <si>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</si>
  <si>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</si>
  <si>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</si>
  <si>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</si>
  <si>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</si>
  <si>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</si>
  <si>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</si>
  <si>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</si>
  <si>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</si>
  <si>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</si>
  <si>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</si>
  <si>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</si>
  <si>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</si>
  <si>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</si>
  <si>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</si>
  <si>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</si>
  <si>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</si>
  <si>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</si>
  <si>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</si>
  <si>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</si>
  <si>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</si>
  <si>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</si>
  <si>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</si>
  <si>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</si>
  <si>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</si>
  <si>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</si>
  <si>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</si>
  <si>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</si>
  <si>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</si>
  <si>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</si>
  <si>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</si>
  <si>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</si>
  <si>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</si>
  <si>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</si>
  <si>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</si>
  <si>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</si>
  <si>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</si>
  <si>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</si>
  <si>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</si>
  <si>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</si>
  <si>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</si>
  <si>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</si>
  <si>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</si>
  <si>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</si>
  <si>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</si>
  <si>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</si>
  <si>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</si>
  <si>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</si>
  <si>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</si>
  <si>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</si>
  <si>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</si>
  <si>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</si>
  <si>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</si>
  <si>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</si>
  <si>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</si>
  <si>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</si>
  <si>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</si>
  <si>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</si>
  <si>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</si>
  <si>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</si>
  <si>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</si>
  <si>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</si>
  <si>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</si>
  <si>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</si>
  <si>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</si>
  <si>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</si>
  <si>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</si>
  <si>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</si>
  <si>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</si>
  <si>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</si>
  <si>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</si>
  <si>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</si>
  <si>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</si>
  <si>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</si>
  <si>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</si>
  <si>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</si>
  <si>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</si>
  <si>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</si>
  <si>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</si>
  <si>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</si>
  <si>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</si>
  <si>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</si>
  <si>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</si>
  <si>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</si>
  <si>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</si>
  <si>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</si>
  <si>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</si>
  <si>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</si>
  <si>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</si>
  <si>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</si>
  <si>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</si>
  <si>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</si>
  <si>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</si>
  <si>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</si>
  <si>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</si>
  <si>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</si>
  <si>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</si>
  <si>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</si>
  <si>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</si>
  <si>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</si>
  <si>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</si>
  <si>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</si>
  <si>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</si>
  <si>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</si>
  <si>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</si>
  <si>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</si>
  <si>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</si>
  <si>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</si>
  <si>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</si>
  <si>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</si>
  <si>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</si>
  <si>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</si>
  <si>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</si>
  <si>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</si>
  <si>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</si>
  <si>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</si>
  <si>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</si>
  <si>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</si>
  <si>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</si>
  <si>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</si>
  <si>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</si>
  <si>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</si>
  <si>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</si>
  <si>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</si>
  <si>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</si>
  <si>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</si>
  <si>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</si>
  <si>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</si>
  <si>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</si>
  <si>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</si>
  <si>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</si>
  <si>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</si>
  <si>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</si>
  <si>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</si>
  <si>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</si>
  <si>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</si>
  <si>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</si>
  <si>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</si>
  <si>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</si>
  <si>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</si>
  <si>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</si>
  <si>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</si>
  <si>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</si>
  <si>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</si>
  <si>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</si>
  <si>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</si>
  <si>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</si>
  <si>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</si>
  <si>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</si>
  <si>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</si>
  <si>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</si>
  <si>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</si>
  <si>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</si>
  <si>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</si>
  <si>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</si>
  <si>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</si>
  <si>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</si>
  <si>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</si>
  <si>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</si>
  <si>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</si>
  <si>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</si>
  <si>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</si>
  <si>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</si>
  <si>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</si>
  <si>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</si>
  <si>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</si>
  <si>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</si>
  <si>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</si>
  <si>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</si>
  <si>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</si>
  <si>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</si>
  <si>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</si>
  <si>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</si>
  <si>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</si>
  <si>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</si>
  <si>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</si>
  <si>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</si>
  <si>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</si>
  <si>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</si>
  <si>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</si>
  <si>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</si>
  <si>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</si>
  <si>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</si>
  <si>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</si>
  <si>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</si>
  <si>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</si>
  <si>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</si>
  <si>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</si>
  <si>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</si>
  <si>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</si>
  <si>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</si>
  <si>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</si>
  <si>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</si>
  <si>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</si>
  <si>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</si>
  <si>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</si>
  <si>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</si>
  <si>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</si>
  <si>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</si>
  <si>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</si>
  <si>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</si>
  <si>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</si>
  <si>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</si>
  <si>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</si>
  <si>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</si>
  <si>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</si>
  <si>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</si>
  <si>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</si>
  <si>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</si>
  <si>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</si>
  <si>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</si>
  <si>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</si>
  <si>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</si>
  <si>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</si>
  <si>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</si>
  <si>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</si>
  <si>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</si>
  <si>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</si>
  <si>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</si>
  <si>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</si>
  <si>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</si>
  <si>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</si>
  <si>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</si>
  <si>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</si>
  <si>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</si>
  <si>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</si>
  <si>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</si>
  <si>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</si>
  <si>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</si>
  <si>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</si>
  <si>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</si>
  <si>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</si>
  <si>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</si>
  <si>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</si>
  <si>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</si>
  <si>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</si>
  <si>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</si>
  <si>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</si>
  <si>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</si>
  <si>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</si>
  <si>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</si>
  <si>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</si>
  <si>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</si>
  <si>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</si>
  <si>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</si>
  <si>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</si>
  <si>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</si>
  <si>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</si>
  <si>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</si>
  <si>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</si>
  <si>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</si>
  <si>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</si>
  <si>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</si>
  <si>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</si>
  <si>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</si>
  <si>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</si>
  <si>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</si>
  <si>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</si>
  <si>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</si>
  <si>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</si>
  <si>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</si>
  <si>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</si>
  <si>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</si>
  <si>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</si>
  <si>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</si>
  <si>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</si>
  <si>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</si>
  <si>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</si>
  <si>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</si>
  <si>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</si>
  <si>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</si>
  <si>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</si>
  <si>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</si>
  <si>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</si>
  <si>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</si>
  <si>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</si>
  <si>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</si>
  <si>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</si>
  <si>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</si>
  <si>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</si>
  <si>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</si>
  <si>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</si>
  <si>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</si>
  <si>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</si>
  <si>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</si>
  <si>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</si>
  <si>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</si>
  <si>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</si>
  <si>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</si>
  <si>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</si>
  <si>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</si>
  <si>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</si>
  <si>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</si>
  <si>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</si>
  <si>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</si>
  <si>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</si>
  <si>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</si>
  <si>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</si>
  <si>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</si>
  <si>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</si>
  <si>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</si>
  <si>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</si>
  <si>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</si>
  <si>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</si>
  <si>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</si>
  <si>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</si>
  <si>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</si>
  <si>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</si>
  <si>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</si>
  <si>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</si>
  <si>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</si>
  <si>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</si>
  <si>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</si>
  <si>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</si>
  <si>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</si>
  <si>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</si>
  <si>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</si>
  <si>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</si>
  <si>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</si>
  <si>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</si>
  <si>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</si>
  <si>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</si>
  <si>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</si>
  <si>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</si>
  <si>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</si>
  <si>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</si>
  <si>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</si>
  <si>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</si>
  <si>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</si>
  <si>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</si>
  <si>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</si>
  <si>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</si>
  <si>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</si>
  <si>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</si>
  <si>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</si>
  <si>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</si>
  <si>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</si>
  <si>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</si>
  <si>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</si>
  <si>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</si>
  <si>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</si>
  <si>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</si>
  <si>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</si>
  <si>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</si>
  <si>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</si>
  <si>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</si>
  <si>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</si>
  <si>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</si>
  <si>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</si>
  <si>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</si>
  <si>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</si>
  <si>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</si>
  <si>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</si>
  <si>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</si>
  <si>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</si>
  <si>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</si>
  <si>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</si>
  <si>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</si>
  <si>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</si>
  <si>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</si>
  <si>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</si>
  <si>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</si>
  <si>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</si>
  <si>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</si>
  <si>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</si>
  <si>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</si>
  <si>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</si>
  <si>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</si>
  <si>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</si>
  <si>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</si>
  <si>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</si>
  <si>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</si>
  <si>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</si>
  <si>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</si>
  <si>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</si>
  <si>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</si>
  <si>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</si>
  <si>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</si>
  <si>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</si>
  <si>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</si>
  <si>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</si>
  <si>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</si>
  <si>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</si>
  <si>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</si>
  <si>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</si>
  <si>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</si>
  <si>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</si>
  <si>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</si>
  <si>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</si>
  <si>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</si>
  <si>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</si>
  <si>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</si>
  <si>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</si>
  <si>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</si>
  <si>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</si>
  <si>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</si>
  <si>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</si>
  <si>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</si>
  <si>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</si>
  <si>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</si>
  <si>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</si>
  <si>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</si>
  <si>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</si>
  <si>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</si>
  <si>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</si>
  <si>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</si>
  <si>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</si>
  <si>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</si>
  <si>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</si>
  <si>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</si>
  <si>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</si>
  <si>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</si>
  <si>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</si>
  <si>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</si>
  <si>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</si>
  <si>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</si>
  <si>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</si>
  <si>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</si>
  <si>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</si>
  <si>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</si>
  <si>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</si>
  <si>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</si>
  <si>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</si>
  <si>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</si>
  <si>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</si>
  <si>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</si>
  <si>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</si>
  <si>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</si>
  <si>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</si>
  <si>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</si>
  <si>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</si>
  <si>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</si>
  <si>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</si>
  <si>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</si>
  <si>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</si>
  <si>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</si>
  <si>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</si>
  <si>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</si>
  <si>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</si>
  <si>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</si>
  <si>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</si>
  <si>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</si>
  <si>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</si>
  <si>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</si>
  <si>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</si>
  <si>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</si>
  <si>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</si>
  <si>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</si>
  <si>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</si>
  <si>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</si>
  <si>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</si>
  <si>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</si>
  <si>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</si>
  <si>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</si>
  <si>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</si>
  <si>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</si>
  <si>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</si>
  <si>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</si>
  <si>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</si>
  <si>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</si>
  <si>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</si>
  <si>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</si>
  <si>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</si>
  <si>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</si>
  <si>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</si>
  <si>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</si>
  <si>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</si>
  <si>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</si>
  <si>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</si>
  <si>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</si>
  <si>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</si>
  <si>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</si>
  <si>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</si>
  <si>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</si>
  <si>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</si>
  <si>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</si>
  <si>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</si>
  <si>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</si>
  <si>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</si>
  <si>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</si>
  <si>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</si>
  <si>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</si>
  <si>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</si>
  <si>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</si>
  <si>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</si>
  <si>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</si>
  <si>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</si>
  <si>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</si>
  <si>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</si>
  <si>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</si>
  <si>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</si>
  <si>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</si>
  <si>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</si>
  <si>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</si>
  <si>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</si>
  <si>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</si>
  <si>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</si>
  <si>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</si>
  <si>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</si>
  <si>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</si>
  <si>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</si>
  <si>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</si>
  <si>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</si>
  <si>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</si>
  <si>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</si>
  <si>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</si>
  <si>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</si>
  <si>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</si>
  <si>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</si>
  <si>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</si>
  <si>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</si>
  <si>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</si>
  <si>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</si>
  <si>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</si>
  <si>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</si>
  <si>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</si>
  <si>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</si>
  <si>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</si>
  <si>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</si>
  <si>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</si>
  <si>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</si>
  <si>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</si>
  <si>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</si>
  <si>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</si>
  <si>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</si>
  <si>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</si>
  <si>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</si>
  <si>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</si>
  <si>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</si>
  <si>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</si>
  <si>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</si>
  <si>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</si>
  <si>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</si>
  <si>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</si>
  <si>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</si>
  <si>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</si>
  <si>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</si>
  <si>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</si>
  <si>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</si>
  <si>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</si>
  <si>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</si>
  <si>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</si>
  <si>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</si>
  <si>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</si>
  <si>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</si>
  <si>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</si>
  <si>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</si>
  <si>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</si>
  <si>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</si>
  <si>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</si>
  <si>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</si>
  <si>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</si>
  <si>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</si>
  <si>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</si>
  <si>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</si>
  <si>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</si>
  <si>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</si>
  <si>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</si>
  <si>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</si>
  <si>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</si>
  <si>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</si>
  <si>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</si>
  <si>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</si>
  <si>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</si>
  <si>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</si>
  <si>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</si>
  <si>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</si>
  <si>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</si>
  <si>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</si>
  <si>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</si>
  <si>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</si>
  <si>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</si>
  <si>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</si>
  <si>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</si>
  <si>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</si>
  <si>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</si>
  <si>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</si>
  <si>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</si>
  <si>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</si>
  <si>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</si>
  <si>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</si>
  <si>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</si>
  <si>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</si>
  <si>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</si>
  <si>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</si>
  <si>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</si>
  <si>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</si>
  <si>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</si>
  <si>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</si>
  <si>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</si>
  <si>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</si>
  <si>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</si>
  <si>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</si>
  <si>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</si>
  <si>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</si>
  <si>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</si>
  <si>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</si>
  <si>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</si>
  <si>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</si>
  <si>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</si>
  <si>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</si>
  <si>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</si>
  <si>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</si>
  <si>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</si>
  <si>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</si>
  <si>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</si>
  <si>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</si>
  <si>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</si>
  <si>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</si>
  <si>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</si>
  <si>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</si>
  <si>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</si>
  <si>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</si>
  <si>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</si>
  <si>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</si>
  <si>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</si>
  <si>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</si>
  <si>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</si>
  <si>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</si>
  <si>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</si>
  <si>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</si>
  <si>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</si>
  <si>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</si>
  <si>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</si>
  <si>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</si>
  <si>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</si>
  <si>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</si>
  <si>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</si>
  <si>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</si>
  <si>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</si>
  <si>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</si>
  <si>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</si>
  <si>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</si>
  <si>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</si>
  <si>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</si>
  <si>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</si>
  <si>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</si>
  <si>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</si>
  <si>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</si>
  <si>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</si>
  <si>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</si>
  <si>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</si>
  <si>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</si>
  <si>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</si>
  <si>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</si>
  <si>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</si>
  <si>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</si>
  <si>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</si>
  <si>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</si>
  <si>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</si>
  <si>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</si>
  <si>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</si>
  <si>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</si>
  <si>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</si>
  <si>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</si>
  <si>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</si>
  <si>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</si>
  <si>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</si>
  <si>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</si>
  <si>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</si>
  <si>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</si>
  <si>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</si>
  <si>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</si>
  <si>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</si>
  <si>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</si>
  <si>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</si>
  <si>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</si>
  <si>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</si>
  <si>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</si>
  <si>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</si>
  <si>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</si>
  <si>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</si>
  <si>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</si>
  <si>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</si>
  <si>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</si>
  <si>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</si>
  <si>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</si>
  <si>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</si>
  <si>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</si>
  <si>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</si>
  <si>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</si>
  <si>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</si>
  <si>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</si>
  <si>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</si>
  <si>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</si>
  <si>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</si>
  <si>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</si>
  <si>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</si>
  <si>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</si>
  <si>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</si>
  <si>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</si>
  <si>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</si>
  <si>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</si>
  <si>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</si>
  <si>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</si>
  <si>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</si>
  <si>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</si>
  <si>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</si>
  <si>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</si>
  <si>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</si>
  <si>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</si>
  <si>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</si>
  <si>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</si>
  <si>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</si>
  <si>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</si>
  <si>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</si>
  <si>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</si>
  <si>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</si>
  <si>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</si>
  <si>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</si>
  <si>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</si>
  <si>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</si>
  <si>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</si>
  <si>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</si>
  <si>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</si>
  <si>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</si>
  <si>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</si>
  <si>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</si>
  <si>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</si>
  <si>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</si>
  <si>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</si>
  <si>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</si>
  <si>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</si>
  <si>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</si>
  <si>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</si>
  <si>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</si>
  <si>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</si>
  <si>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</si>
  <si>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</si>
  <si>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</si>
  <si>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</si>
  <si>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</si>
  <si>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</si>
  <si>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</si>
  <si>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</si>
  <si>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</si>
  <si>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</si>
  <si>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</si>
  <si>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</si>
  <si>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</si>
  <si>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</si>
  <si>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</si>
  <si>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</si>
  <si>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</si>
  <si>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</si>
  <si>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</si>
  <si>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</si>
  <si>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</si>
  <si>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</si>
  <si>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</si>
  <si>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</si>
  <si>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</si>
  <si>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</si>
  <si>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</si>
  <si>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</si>
  <si>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</si>
  <si>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</si>
  <si>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</si>
  <si>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</si>
  <si>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</si>
  <si>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</si>
  <si>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</si>
  <si>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</si>
  <si>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</si>
  <si>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</si>
  <si>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</si>
  <si>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</si>
  <si>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</si>
  <si>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</si>
  <si>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</si>
  <si>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</si>
  <si>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</si>
  <si>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</si>
  <si>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</si>
  <si>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</si>
  <si>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</si>
  <si>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</si>
  <si>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</si>
  <si>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</si>
  <si>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</si>
  <si>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</si>
  <si>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</si>
  <si>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</si>
  <si>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</si>
  <si>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</si>
  <si>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</si>
  <si>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</si>
  <si>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</si>
  <si>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</si>
  <si>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</si>
  <si>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</si>
  <si>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</si>
  <si>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</si>
  <si>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</si>
  <si>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</si>
  <si>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</si>
  <si>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</si>
  <si>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</si>
  <si>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</si>
  <si>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</si>
  <si>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</si>
  <si>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</si>
  <si>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</si>
  <si>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</si>
  <si>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</si>
  <si>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</si>
  <si>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</si>
  <si>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</si>
  <si>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</si>
  <si>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</si>
  <si>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</si>
  <si>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</si>
  <si>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</si>
  <si>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</si>
  <si>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</si>
  <si>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</si>
  <si>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</si>
  <si>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</si>
  <si>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</si>
  <si>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</si>
  <si>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</si>
  <si>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</si>
  <si>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</si>
  <si>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</si>
  <si>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</si>
  <si>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</si>
  <si>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</si>
  <si>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</si>
  <si>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</si>
  <si>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</si>
  <si>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</si>
  <si>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</si>
  <si>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</si>
  <si>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</si>
  <si>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</si>
  <si>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</si>
  <si>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</si>
  <si>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</si>
  <si>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</si>
  <si>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</si>
  <si>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</si>
  <si>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</si>
  <si>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</si>
  <si>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</si>
  <si>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</si>
  <si>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</si>
  <si>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</si>
  <si>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</si>
  <si>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</si>
  <si>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</si>
  <si>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</si>
  <si>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</si>
  <si>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</si>
  <si>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</si>
  <si>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</si>
  <si>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</si>
  <si>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</si>
  <si>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</si>
  <si>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</si>
  <si>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</si>
  <si>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</si>
  <si>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</si>
  <si>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</si>
  <si>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</si>
  <si>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</si>
  <si>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</si>
  <si>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</si>
  <si>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</si>
  <si>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</si>
  <si>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</si>
  <si>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</si>
  <si>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</si>
  <si>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</si>
  <si>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</si>
  <si>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</si>
  <si>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</si>
  <si>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</si>
  <si>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</si>
  <si>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</si>
  <si>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</si>
  <si>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</si>
  <si>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</si>
  <si>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</si>
  <si>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</si>
  <si>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</si>
  <si>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</si>
  <si>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</si>
  <si>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</si>
  <si>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</si>
  <si>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</si>
  <si>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</si>
  <si>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</si>
  <si>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</si>
  <si>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</si>
  <si>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</si>
  <si>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</si>
  <si>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</si>
  <si>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</si>
  <si>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</si>
  <si>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</si>
  <si>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</si>
  <si>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</si>
  <si>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</si>
  <si>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</si>
  <si>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</si>
  <si>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</si>
  <si>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</si>
  <si>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</si>
  <si>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</si>
  <si>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</si>
  <si>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</si>
  <si>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</si>
  <si>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</si>
  <si>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</si>
  <si>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</si>
  <si>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</si>
  <si>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</si>
  <si>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</si>
  <si>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</si>
  <si>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</si>
  <si>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</si>
  <si>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</si>
  <si>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</si>
  <si>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</si>
  <si>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</si>
  <si>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</si>
  <si>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</si>
  <si>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</si>
  <si>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</si>
  <si>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</si>
  <si>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</si>
  <si>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</si>
  <si>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</si>
  <si>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</si>
  <si>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</si>
  <si>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</si>
  <si>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</si>
  <si>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</si>
  <si>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</si>
  <si>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</si>
  <si>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</si>
  <si>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</si>
  <si>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</si>
  <si>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</si>
  <si>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</si>
  <si>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</si>
  <si>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</si>
  <si>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</si>
  <si>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</si>
  <si>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</si>
  <si>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</si>
  <si>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</si>
  <si>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</si>
  <si>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</si>
  <si>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</si>
  <si>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</si>
  <si>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</si>
  <si>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</si>
  <si>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</si>
  <si>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</si>
  <si>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</si>
  <si>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</si>
  <si>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</si>
  <si>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</si>
  <si>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</si>
  <si>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</si>
  <si>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</si>
  <si>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</si>
  <si>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</si>
  <si>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</si>
  <si>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</si>
  <si>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</si>
  <si>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</si>
  <si>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</si>
  <si>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</si>
  <si>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</si>
  <si>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</si>
  <si>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</si>
  <si>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</si>
  <si>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</si>
  <si>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</si>
  <si>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</si>
  <si>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</si>
  <si>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</si>
  <si>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</si>
  <si>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</si>
  <si>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</si>
  <si>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</si>
  <si>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</si>
  <si>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</si>
  <si>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</si>
  <si>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</si>
  <si>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</si>
  <si>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</si>
  <si>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</si>
  <si>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</si>
  <si>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</si>
  <si>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</si>
  <si>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</si>
  <si>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</si>
  <si>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</si>
  <si>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</si>
  <si>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</si>
  <si>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</si>
  <si>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</si>
  <si>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</si>
  <si>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</si>
  <si>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</si>
  <si>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</si>
  <si>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</si>
  <si>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</si>
  <si>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</si>
  <si>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</si>
  <si>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</si>
  <si>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</si>
  <si>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</si>
  <si>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</si>
  <si>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</si>
  <si>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</si>
  <si>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</si>
  <si>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</si>
  <si>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</si>
  <si>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</si>
  <si>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</si>
  <si>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</si>
  <si>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</si>
  <si>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</si>
  <si>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</si>
  <si>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</si>
  <si>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</si>
  <si>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</si>
  <si>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</si>
  <si>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</si>
  <si>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</si>
  <si>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</si>
  <si>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</si>
  <si>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</si>
  <si>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</si>
  <si>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</si>
  <si>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</si>
  <si>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</si>
  <si>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</si>
  <si>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</si>
  <si>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</si>
  <si>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</si>
  <si>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</si>
  <si>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</si>
  <si>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</si>
  <si>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</si>
  <si>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</si>
  <si>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</si>
  <si>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</si>
  <si>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</si>
  <si>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</si>
  <si>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</si>
  <si>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</si>
  <si>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</si>
  <si>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</si>
  <si>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</si>
  <si>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</si>
  <si>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</si>
  <si>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</si>
  <si>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</si>
  <si>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</si>
  <si>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</si>
  <si>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</si>
  <si>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</si>
  <si>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</si>
  <si>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</si>
  <si>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</si>
  <si>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</si>
  <si>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</si>
  <si>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</si>
  <si>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</si>
  <si>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</si>
  <si>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</si>
  <si>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</si>
  <si>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</si>
  <si>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</si>
  <si>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</si>
  <si>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</si>
  <si>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</si>
  <si>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</si>
  <si>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</si>
  <si>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</si>
  <si>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</si>
  <si>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</si>
  <si>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</si>
  <si>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</si>
  <si>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</si>
  <si>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</si>
  <si>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</si>
  <si>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</si>
  <si>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</si>
  <si>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</si>
  <si>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</si>
  <si>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</si>
  <si>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</si>
  <si>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</si>
  <si>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</si>
  <si>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</si>
  <si>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</si>
  <si>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</si>
  <si>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</si>
  <si>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</si>
  <si>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</si>
  <si>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</si>
  <si>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</si>
  <si>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</si>
  <si>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</si>
  <si>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</si>
  <si>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</si>
  <si>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</si>
  <si>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</si>
  <si>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</si>
  <si>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</si>
  <si>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</si>
  <si>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</si>
  <si>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</si>
  <si>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</si>
  <si>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</si>
  <si>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</si>
  <si>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</si>
  <si>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</si>
  <si>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</si>
  <si>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</si>
  <si>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</si>
  <si>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</si>
  <si>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</si>
  <si>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</si>
  <si>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</si>
  <si>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</si>
  <si>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</si>
  <si>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</si>
  <si>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</si>
  <si>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</si>
  <si>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</si>
  <si>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</si>
  <si>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</si>
  <si>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</si>
  <si>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</si>
  <si>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</si>
  <si>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</si>
  <si>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</si>
  <si>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</si>
  <si>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</si>
  <si>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</si>
  <si>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</si>
  <si>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</si>
  <si>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</si>
  <si>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</si>
  <si>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</si>
  <si>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</si>
  <si>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</si>
  <si>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</si>
  <si>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</si>
  <si>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</si>
  <si>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</si>
  <si>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</si>
  <si>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</si>
  <si>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</si>
  <si>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</si>
  <si>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</si>
  <si>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</si>
  <si>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</si>
  <si>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</si>
  <si>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</si>
  <si>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</si>
  <si>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</si>
  <si>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</si>
  <si>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</si>
  <si>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</si>
  <si>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</si>
  <si>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</si>
  <si>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</si>
  <si>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</si>
  <si>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</si>
  <si>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</si>
  <si>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</si>
  <si>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</si>
  <si>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</si>
  <si>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</si>
  <si>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</si>
  <si>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</si>
  <si>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</si>
  <si>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</si>
  <si>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</si>
  <si>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</si>
  <si>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</si>
  <si>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</si>
  <si>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</si>
  <si>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</si>
  <si>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</si>
  <si>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</si>
  <si>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</si>
  <si>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</si>
  <si>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</si>
  <si>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</si>
  <si>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</si>
  <si>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</si>
  <si>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</si>
  <si>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</si>
  <si>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</si>
  <si>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</si>
  <si>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</si>
  <si>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</si>
  <si>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</si>
  <si>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</si>
  <si>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</si>
  <si>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</si>
  <si>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</si>
  <si>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</si>
  <si>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</si>
  <si>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</si>
  <si>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</si>
  <si>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</si>
  <si>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</si>
  <si>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</si>
  <si>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</si>
  <si>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</si>
  <si>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</si>
  <si>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</si>
  <si>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</si>
  <si>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</si>
  <si>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</si>
  <si>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</si>
  <si>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</si>
  <si>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</si>
  <si>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</si>
  <si>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</si>
  <si>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</si>
  <si>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</si>
  <si>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</si>
  <si>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</si>
  <si>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</si>
  <si>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</si>
  <si>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</si>
  <si>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</si>
  <si>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</si>
  <si>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</si>
  <si>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</si>
  <si>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</si>
  <si>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</si>
  <si>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</si>
  <si>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</si>
  <si>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</si>
  <si>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</si>
  <si>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</si>
  <si>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</si>
  <si>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</si>
  <si>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</si>
  <si>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</si>
  <si>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</si>
  <si>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</si>
  <si>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</si>
  <si>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</si>
  <si>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</si>
  <si>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</si>
  <si>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</si>
  <si>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</si>
  <si>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</si>
  <si>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</si>
  <si>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</si>
  <si>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</si>
  <si>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</si>
  <si>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</si>
  <si>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</si>
  <si>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</si>
  <si>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</si>
  <si>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</si>
  <si>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</si>
  <si>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</si>
  <si>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</si>
  <si>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</si>
  <si>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</si>
  <si>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</si>
  <si>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</si>
  <si>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</si>
  <si>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</si>
  <si>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</si>
  <si>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</si>
  <si>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</si>
  <si>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</si>
  <si>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</si>
  <si>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</si>
  <si>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</si>
  <si>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</si>
  <si>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</si>
  <si>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</si>
  <si>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</si>
  <si>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</si>
  <si>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</si>
  <si>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</si>
  <si>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</si>
  <si>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</si>
  <si>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</si>
  <si>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</si>
  <si>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</si>
  <si>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</si>
  <si>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</si>
  <si>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</si>
  <si>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</si>
  <si>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</si>
  <si>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</si>
  <si>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</si>
  <si>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</si>
  <si>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</si>
  <si>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</si>
  <si>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</si>
  <si>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judo - bežné transfery</t>
  </si>
  <si>
    <t>FD250111</t>
  </si>
  <si>
    <t>24.3.2025</t>
  </si>
  <si>
    <t>účtovné, mzdové služby 2025/01</t>
  </si>
  <si>
    <t>Braton, s.r.o.
Včelárska 17, 821 05 Bratislava
IČO: 31692907, DIČ: 2021303570</t>
  </si>
  <si>
    <t>FD250112</t>
  </si>
  <si>
    <t>účtovné, mzdové služby 2025/02</t>
  </si>
  <si>
    <t>FD250193</t>
  </si>
  <si>
    <t>16.7.2025</t>
  </si>
  <si>
    <t>účtovné, mzdové služby 2025/03</t>
  </si>
  <si>
    <t>FD250194</t>
  </si>
  <si>
    <t>účtovné, mzdové služby 2025/04</t>
  </si>
  <si>
    <t>FD250195</t>
  </si>
  <si>
    <t>účtovné, mzdové služby 2025/05</t>
  </si>
  <si>
    <t>FD250196</t>
  </si>
  <si>
    <t>účtovné, mzdové služby 2025/06</t>
  </si>
  <si>
    <t>FD250021</t>
  </si>
  <si>
    <t>INV- 2025/0045</t>
  </si>
  <si>
    <t>28.1.2025</t>
  </si>
  <si>
    <t>poplatok - membership: European Judo Union 2025</t>
  </si>
  <si>
    <t>EUROPEAN JUDO UNION
Wehlistrasse 29/1/111, 1200 Vienna, Austria
IČO: 1663936583</t>
  </si>
  <si>
    <t>FD250091</t>
  </si>
  <si>
    <t>13.3.2025</t>
  </si>
  <si>
    <t>cest. poistenie pretekárov - zahraničie: 2025/01 - 2025/12</t>
  </si>
  <si>
    <t>MetLife Europe Insurance d.a.c.
Pribinova 10, 81109 Bratislava
IČO: 47257091</t>
  </si>
  <si>
    <t>FD250009</t>
  </si>
  <si>
    <t>2025-IJFCARDS-220</t>
  </si>
  <si>
    <t>20.1.2025</t>
  </si>
  <si>
    <t>nákup: IJF ID cards: 1ks.
osoba: Jukl</t>
  </si>
  <si>
    <t>SI26084279</t>
  </si>
  <si>
    <t>Datastat ltd.
Ambrožiča Novljana 5, 1000 Ljubljana, Slovenia, IČDPH: SI26084279</t>
  </si>
  <si>
    <t>EJC - Lignano (ITA), 11.-13.4.2025
Pracovná cesta
Spôsob dopravy : autom 
Počet všetkých osôb na prac. ceste: 2
- športovci:
- tréneri:
- fyzio:
- rozhodca:2</t>
  </si>
  <si>
    <t>ID250036</t>
  </si>
  <si>
    <t>1685-0039</t>
  </si>
  <si>
    <t>11.4.2025</t>
  </si>
  <si>
    <t>12.5.2025</t>
  </si>
  <si>
    <t>ubytovanie BB 1os/2noci 11.-13.4.2025
osoba: Pisarova</t>
  </si>
  <si>
    <t>Hotel Columbus
Via Lungomare Trieste, 33054 Lignano Sabbiadoro
IČO: 00995140308</t>
  </si>
  <si>
    <t>nákup: IJF ID cards: 1ks.
osoba: Jankovics</t>
  </si>
  <si>
    <t>ubytovanie BB 1os/2noci 11.-13.4.2025
osoba: Kincelová</t>
  </si>
  <si>
    <t>FD250064</t>
  </si>
  <si>
    <t>2025-IJFCARDS-783</t>
  </si>
  <si>
    <t>24.2.2025</t>
  </si>
  <si>
    <t>nákup: IJF ID cards: 1ks.
osoba: Sršeň J</t>
  </si>
  <si>
    <t>EO - Varšava (POL), 21.-23.2.2025
Pracovná cesta
Spôsob dopravy : autom 
Počet všetkých osôb na prac. ceste: 7
- športovci:5
- tréneri:2
- fyzio:
- rozhodca:</t>
  </si>
  <si>
    <t>ID250009</t>
  </si>
  <si>
    <t>32B/EO2025</t>
  </si>
  <si>
    <t>18.2.2025</t>
  </si>
  <si>
    <t>ubytovanie HB: 1os/2noci + entry Fee 1x
osoba: Fízeľová Ema</t>
  </si>
  <si>
    <t>Polsky Zwiazek judo
Macedonska 14, 02-761 Warszawa</t>
  </si>
  <si>
    <t>12.3.2025</t>
  </si>
  <si>
    <t>stravné náhrady: 1os/3dni, 21.-23.2.2025
osoba: Fízeľová E</t>
  </si>
  <si>
    <t>Gregor Ján - vyúčtovateľ
Tajov 372, 976 34 Tajov</t>
  </si>
  <si>
    <t>EC - Podgorica (MNE), 7.-9.3.2025
Pracovná cesta
Spôsob dopravy : autom + letecky 
Počet všetkých osôb na prac. ceste:2 
- športovci:1 
- tréneri:1
- fyzio:
- rozhodca:</t>
  </si>
  <si>
    <t>ID250008</t>
  </si>
  <si>
    <t>FV25031</t>
  </si>
  <si>
    <t>letenky 2os., Viedeň - Podgorica - Viedeň 7.-9.3.2025
osoby: Fízeľová, Hajas</t>
  </si>
  <si>
    <t>EVENTRAVEL s.r.o.
Palisády 29/A, 81106 Bratislava
IČO: 36284696</t>
  </si>
  <si>
    <t>78/25</t>
  </si>
  <si>
    <t>4.3.2025</t>
  </si>
  <si>
    <t>ubytovanie FB 2os./2noci 7.3.-9.3.2025 + EJU Fee 1x
osoby: Fizeľová, Hajas</t>
  </si>
  <si>
    <t>Congres Travel d.o.o.
Studentska ulica, Lamela 3-5,, 81000 Podgorica
IČO: 02673053</t>
  </si>
  <si>
    <t>bankové poplatky: zahraničný transfer
2 poplatky:
10€+3€</t>
  </si>
  <si>
    <t>313 20 155</t>
  </si>
  <si>
    <t>Všeobecná úverová banka
Mlynské Nivy 1, 82990 Bratislava
IČO: 313 20 155</t>
  </si>
  <si>
    <t>RG2025/800</t>
  </si>
  <si>
    <t>9.3.2025</t>
  </si>
  <si>
    <t>17.3.2025</t>
  </si>
  <si>
    <t>parkovanie Schwechat 7.-9.3.2025</t>
  </si>
  <si>
    <t>Hajas Matej - vyúčtovateľ
Štepnická 1888/11, 03601 Martin
IČO: 53648919, DIČ: 1126989534</t>
  </si>
  <si>
    <t>cestovné náhrady: BB - Schwechat - BB, 7.3.2025
súkromné motorové vozidlo: Škoda Superb
účel: prevoz účastníkov
EČV: MT808FI
kilometre: 536 
počet prepravovaných osôb: 2</t>
  </si>
  <si>
    <t>OTC Nymburk (CZE), 10.-14.3.2025
Pracovná cesta
Spôsob dopravy : autom 
Počet všetkých osôb na prac. ceste:6 
- športovci:5
- tréneri:1
- fyzio:
- rozhodca:</t>
  </si>
  <si>
    <t>ID250015</t>
  </si>
  <si>
    <t>6.3.2025</t>
  </si>
  <si>
    <t>oficialne ubytovanie FB 1os/4noci, 10.-14.3.2025
osoby: Barto</t>
  </si>
  <si>
    <t>Český svaz juda
Zátopkova 100/2, 16017 Praha
IČO: 00537560</t>
  </si>
  <si>
    <t>1x EJU Fee štartovné
osoby: Barto</t>
  </si>
  <si>
    <t>VT - Tokyo (JPN), 24.1.-23.2.2025
Pracovná cesta
Spôsob dopravy : autom + letecky 
Počet všetkých osôb na prac. ceste:9 
- športovci:6 
- tréneri:2
- fyzio:1
- rozhodca:</t>
  </si>
  <si>
    <t>ID250005</t>
  </si>
  <si>
    <t>FV25056</t>
  </si>
  <si>
    <t>27.2.2025</t>
  </si>
  <si>
    <t>letenka 1 os., Tokyo - Viedeň 13.2.2025 - prebookovanie
osoba: Hladíková C</t>
  </si>
  <si>
    <t>5.3.2025</t>
  </si>
  <si>
    <t>cestovné náhrady: BB - BA - BB, 23.2.2025
osoba: Hladíková C</t>
  </si>
  <si>
    <t>GS + TC Tbilisi (GEO), 20.-28.3.2025
Pracovná cesta
Spôsob dopravy : autom + letecky 
Počet všetkých osôb na prac. ceste: 9
- športovci:6 
- tréneri:2
- fyzio:1
- rozhodca:</t>
  </si>
  <si>
    <t>ID250016</t>
  </si>
  <si>
    <t>12.2.2025</t>
  </si>
  <si>
    <t>7.5.2025</t>
  </si>
  <si>
    <t>neoficialne ubytovanie BB 1os./1noc 20.-21.3.2025
osoba: Poliak</t>
  </si>
  <si>
    <t>GCEC2025/003</t>
  </si>
  <si>
    <t>14.3.2025</t>
  </si>
  <si>
    <t>oficialne ubytovanie BB 3os/3noci 21.-24.3.2025
osoby: Barto, Žilka, Poliak</t>
  </si>
  <si>
    <t>Georgian Judo Federation - Gruzínsko
38 Beliashivli , 0159 Tbilisi</t>
  </si>
  <si>
    <t>stravné náhrady: 1os/4dni 20.-23.4.2025
osoba: Poliak</t>
  </si>
  <si>
    <t>stravné náhrady: 2os/3dni 21.-23.4.2025
osoba: Žilka, Barto</t>
  </si>
  <si>
    <t>OTC - Tata (HUN), 7.-11.4.2025
Pracovná cesta
Spôsob dopravy : autom 
Počet všetkých osôb na prac. ceste:3 
- športovci:2
- tréneri:1
- fyzio:
- rozhodca:</t>
  </si>
  <si>
    <t>ID250040</t>
  </si>
  <si>
    <t>EUR108/2025</t>
  </si>
  <si>
    <t>28.3.2025</t>
  </si>
  <si>
    <t>oficialne ubytovanie FB 1os/4noci 7.-11.4.2025 + Entry fee 1x
osoba: Barto
440€ EJU Suppot</t>
  </si>
  <si>
    <t>18157750-2-42</t>
  </si>
  <si>
    <t>Magyar Judo Szovetség
Istvánmezei út 1-3., 1146 Budapest
IČO: 18157750-2-42, IČDPH: HU18157750</t>
  </si>
  <si>
    <t>OTC - Benidorm (ESP), 18.-23.5.2025
Pracovná cesta
Spôsob dopravy : autom + letecky 
Počet všetkých osôb na prac. ceste:5 
- športovci:3 
- tréneri:1
- fyzio:1
- rozhodca:</t>
  </si>
  <si>
    <t>ID250056</t>
  </si>
  <si>
    <t>FV25159</t>
  </si>
  <si>
    <t>22.5.2025</t>
  </si>
  <si>
    <t>transfer 1os. letisko Valencia - Bendirom 18.5.2025
osoby: Barto</t>
  </si>
  <si>
    <t>VT - Kienbaum (GER), 29.5.-5.6.2025
Pracovná cesta
Spôsob dopravy : autom + letecky 
Počet všetkých osôb na prac. ceste: 6
- športovci: 4
- tréneri:1
- fyzio:1
- rozhodca:</t>
  </si>
  <si>
    <t>ID250066</t>
  </si>
  <si>
    <t>17.6.2025</t>
  </si>
  <si>
    <t>stravné náhrady: 2os/2dni 29.5 a 5.6.2025
osoba: Žilka, Barto</t>
  </si>
  <si>
    <t>FD250020</t>
  </si>
  <si>
    <t>2025-IJFCARDS-343</t>
  </si>
  <si>
    <t>nákup: IJF ID cards: 1ks HAJAS Matej
osoba: Hajas M</t>
  </si>
  <si>
    <t>FD250019</t>
  </si>
  <si>
    <t>2025-IJFCARDS-342</t>
  </si>
  <si>
    <t>nákup: IJF ID cards: 2ks GREGOR Ján, HLADIKOVA Claudia
osoba: Gregor J, Hladíková C</t>
  </si>
  <si>
    <t>FD250034</t>
  </si>
  <si>
    <t>D2025/0686</t>
  </si>
  <si>
    <t>4.2.2025</t>
  </si>
  <si>
    <t>nákup: 10x Official Backnumber s QR kódom + poštovné
osoby: Ádám 2x, Barto 4x, Žilka 2x, Poliak 2x</t>
  </si>
  <si>
    <t>01-09-383945</t>
  </si>
  <si>
    <t>TDS Consulting Kft.
Kucsma 11, 1131 Budapest</t>
  </si>
  <si>
    <t>FD250040</t>
  </si>
  <si>
    <t>7.2.2025</t>
  </si>
  <si>
    <t>nákup: Judogi IJF Approved 2x Adidas 170 regular, 2x Adidas 185 slim (2 biele a 2 modré kimoná)
osoby: Žilka P (2x 185 slim), Poliak M (2x 170 regular)</t>
  </si>
  <si>
    <t>Katsudo Original s.r.o.
Murgašova 2, 94901 Nitra
IČO: 55857574, IČDPH: SK2122109528</t>
  </si>
  <si>
    <t>EJC - Sarajevo (BIH), 7.-10.2.2025 
Pracovná cesta
Spôsob dopravy : autom + letecky 
Počet všetkých osôb na prac. ceste:6 
- športovci:4 
- tréneri:2
- fyzio:
- rozhodca:</t>
  </si>
  <si>
    <t>ID250011</t>
  </si>
  <si>
    <t>49/25</t>
  </si>
  <si>
    <t>31.1.2025</t>
  </si>
  <si>
    <t>Ubytovanie 1os./3noci + štartovné 1x + večera 2x
osoby: Háger S</t>
  </si>
  <si>
    <t>4201076930007</t>
  </si>
  <si>
    <t>US Judo Club Nippon
Avde Jabicice 23, 71000 Sarajevo, Bosna a Hercegovina</t>
  </si>
  <si>
    <t>VT - Teplice (CZE), 13.-17.1.2025
Pracovná cesta
Spôsob dopravy : autom 
Počet všetkých osôb na prac. ceste:2
- športovci:2
- tréneri:
- fyzio:
- rozhodca:</t>
  </si>
  <si>
    <t>ID250003</t>
  </si>
  <si>
    <t>FA20250014</t>
  </si>
  <si>
    <t>14.1.2025</t>
  </si>
  <si>
    <t>Ubytovanie 2noci 13.-17.1.2025
Osoby: Scheffel, Pushkarov</t>
  </si>
  <si>
    <t>TepGastro, s.r.o.
U Panoramy 2959, 41501, Teplice
IČO: 25475606, DIČ: CZ25475606</t>
  </si>
  <si>
    <t>cestovné náhrady: Trnava - Teplice - Trnava, 13.-17.1.2025
súkromné motorové vozidlo: Mercedes Benz V Klasse 
účel: prevoz účastníkov
EČV: AA941OR
kilometre: 952km
počet prepravovaných osôb: 2</t>
  </si>
  <si>
    <t>Svátek Jozef - vyúčtovateľ
Bratislavská 39, Trnava</t>
  </si>
  <si>
    <t>TC - Paríž (FRA) 2.-5.2.2025
Pracovná cesta
Spôsob dopravy : autom + letecky 
Počet všetkých osôb na prac. ceste: 8
- športovci:6 
- tréneri:2
- fyzio:
- rozhodca:</t>
  </si>
  <si>
    <t>ID250006</t>
  </si>
  <si>
    <t>FV25019</t>
  </si>
  <si>
    <t>23.1.2025</t>
  </si>
  <si>
    <t>letenky 1os., Viedeň - Paríž - Viedeň 2.- 5.2.2025
osoba: Fukuma Ide Ryugo</t>
  </si>
  <si>
    <t>2.2.2025</t>
  </si>
  <si>
    <t>mestská daň 1os./3noci
osoba: Fukuma Ide Ryugo</t>
  </si>
  <si>
    <t>FR84503938110</t>
  </si>
  <si>
    <t>Adagio Paris Montrouge
96 Rue Gabriel Peri, 92120 Paris-Montrouge, IČDPH: FR84503938110</t>
  </si>
  <si>
    <t>FV25036</t>
  </si>
  <si>
    <t>3.2.2025</t>
  </si>
  <si>
    <t>ubytovanie BB 1os./3noci 2.-5.2.2024
osoba: Fukuma Ide Ryugo</t>
  </si>
  <si>
    <t>FD250139, ID250006</t>
  </si>
  <si>
    <t>25/643108793/002</t>
  </si>
  <si>
    <t>5.5.2025</t>
  </si>
  <si>
    <t>nákup PHM: Toyota Proace, BT598BY, 2.2.2025
služobné motorové vozidlo: Toyota Proace
EČV: BT598BY
účel: prevoz účastníkov
kilometre: 352
počet prepravovaných osôb: 8</t>
  </si>
  <si>
    <t>DE119375450</t>
  </si>
  <si>
    <t>DKV Euro Service GmBH
Balke-Dur-Allee3, D-4088 Ratingen</t>
  </si>
  <si>
    <t>FV25032</t>
  </si>
  <si>
    <t>letenky 1os., Viedeň - Sarajevo - Viedeň 8.2.-10.2.2025
Osoby: Fukuma Ide Ryugo</t>
  </si>
  <si>
    <t>Ubytovanie 1os./3noci, 1os./2noci + štartovné 1x + večera 3x
osoby: Klobúčnik M, Fukuma Ide R</t>
  </si>
  <si>
    <t>bankové poplatky: zahraničný transfer
2 poplatky: 20€+3€</t>
  </si>
  <si>
    <t>ID250011, FD250061</t>
  </si>
  <si>
    <t>25/641781209/001</t>
  </si>
  <si>
    <t>21.2.2025</t>
  </si>
  <si>
    <t>nákup PHM: Toyota Proace, BT598BY, 10.2.2025
služobné motorové vozidlo: Toyota Proace
EČV: BT598BY
účel: prevoz účastníkov
kilometre: 332
počet prepravovaných osôb: 6</t>
  </si>
  <si>
    <t>TC - Tokyo (JPN) 18.2.-3.3.2025
Pracovná cesta
Spôsob dopravy : autom + letecky 
Počet všetkých osôb na prac. ceste:7 
- športovci:5 
- tréneri:2
- fyzio:
- rozhodca:</t>
  </si>
  <si>
    <t>ID250001</t>
  </si>
  <si>
    <t>FV25038</t>
  </si>
  <si>
    <t>3.3.2025</t>
  </si>
  <si>
    <t>letenky 1os., Viedeň - Tokyo - Viedeň, 18.2. - 2.3.2025
osoby: Ryugo Ide Fukuma</t>
  </si>
  <si>
    <t>OTC - Nymburk (CZE), 10.-14.3.2025
Pracovná cesta
Spôsob dopravy : autom 
Počet všetkých osôb na prac. ceste:6 
- športovci:5
- tréneri:1
- fyzio:
- rozhodca:</t>
  </si>
  <si>
    <t>oficialne ubytovanie FB 1os/4noci, 10.-14.3.2025 + 1x EJU Fee
osoby: Filkorová</t>
  </si>
  <si>
    <t>EJC - Portimao (PRT), 6.-9.3.2025
Pracovná cesta
Spôsob dopravy : autom + letecky 
Počet všetkých osôb na prac. ceste:3 
- športovci:2 
- tréneri:1
- fyzio:
- rozhodca:</t>
  </si>
  <si>
    <t>ID250019</t>
  </si>
  <si>
    <t>FV25064</t>
  </si>
  <si>
    <t>letenky 1os., Viedeň - Faro - Viedeň 6.-9.3.2025
osoby: Ryugo IDE Fukuma</t>
  </si>
  <si>
    <t>TC - Šamorín 17.-19.2.2025
Pracovná cesta
Spôsob dopravy : autom 
Počet všetkých osôb na prac. ceste:3 
- športovci:3
- tréneri:
- fyzio:
- rozhodca:</t>
  </si>
  <si>
    <t>ID250037, FD250101</t>
  </si>
  <si>
    <t>ubytovanie FB: 3os / 2noci 17.-19.2.2025
osoby: Scheffel, Odkladal, Dekan</t>
  </si>
  <si>
    <t>X-BIONIC SPHERE, a.s.
Dubová 33/A, 931 01 Šamorín
IČO: 46640134, IČDPH: SK2023504054</t>
  </si>
  <si>
    <t>OTC - Tata (HUN), 7.-11.4.2025
Pracovná cesta
Spôsob dopravy : autom 
Počet všetkých osôb na prac. ceste:8 
- športovci:6
- tréneri:2
- fyzio:
- rozhodca:</t>
  </si>
  <si>
    <t>ID250010</t>
  </si>
  <si>
    <t>EUR121/2025</t>
  </si>
  <si>
    <t>14.4.2025</t>
  </si>
  <si>
    <t>oficialne ubytovanie FB 3os/4noci 7.-11.4.2025 + Entry fee 2x
osoby: Macejka M, Fukuma Ide Ryugo, Tománková P,
440€ EJU Support pre Tománková P</t>
  </si>
  <si>
    <t>16.4.2025</t>
  </si>
  <si>
    <t>stravné náhrady: 2os/2dni, 7. a 11.4.2025
osoby: Tománková P, Fukuma IDE Ryugo</t>
  </si>
  <si>
    <t>Tománek Jozef - vyúčtovateľ</t>
  </si>
  <si>
    <t>FD250139, ID250010</t>
  </si>
  <si>
    <t>nákup PHM: Toyota Proace, BT598BY, 15.4.2025
služobné motorové vozidlo: Toyota Proace
EČV: BT598BY
účel: prevoz účastníkov
kilometre: 310
počet prepravovaných osôb: 8</t>
  </si>
  <si>
    <t>Regeneračný pobyt Dudince (SVK), 14.-18.3.2025
Pracovná cesta
Spôsob dopravy : autom 
Počet všetkých osôb na prac. ceste:1 
- športovci:1
- tréneri:
- fyzio:
- rozhodca:</t>
  </si>
  <si>
    <t>ID250051</t>
  </si>
  <si>
    <t>15.4.2025</t>
  </si>
  <si>
    <t>cestovné náhrady: Pezinok - Dudince - Pezinok, 14.-18.3.2025
súkromné motorové vozidlo: Mercedes Benz GLE
účel: prevoz účastníkov
EČV: PK JUDO8
kilometre: 320
počet prepravovaných osôb:2</t>
  </si>
  <si>
    <t>ubytovanie 1os/4noci, 14.-18.3.2025 + strava + kúpeľné procedúry
osoba: Tománková P</t>
  </si>
  <si>
    <t>Kúpele Dudince a.s.
Kúpeľná 106/3, 96271 Dudince
IČO: 31642713</t>
  </si>
  <si>
    <t>EJC - Istanbul (TUR), 1.-4.5.2025
Pracovná cesta
Spôsob dopravy : autom + letecky 
Počet všetkých osôb na prac. ceste:4 
- športovci: 1
- tréneri: 3
- fyzio:
- rozhodca:</t>
  </si>
  <si>
    <t>ID250052</t>
  </si>
  <si>
    <t>28.4.2025</t>
  </si>
  <si>
    <t>oficialne ubytovanie 1os/3noci 1.-4.5.2025 + 2x transfer  + 1x večera
osoba: Ryugo IDE Fukuma</t>
  </si>
  <si>
    <t>Turkish Judo Federation
Gayret Mahallesi Aş&amp;#305;k Çelebi Cad. No: 9, A 0617 Ankara, Yenimahalle</t>
  </si>
  <si>
    <t>FV25133</t>
  </si>
  <si>
    <t>30.4.2025</t>
  </si>
  <si>
    <t>letenky 1os., Viedeň - Istanbul - Viedeň, 1.-4.5.2025
osoby: Ryugo IDE Fukuma</t>
  </si>
  <si>
    <t>15.5.2025</t>
  </si>
  <si>
    <t>stravné náhrady: 1os/4dni 1.-4.5.2025
osoby: Fukuma IDE Ryugo</t>
  </si>
  <si>
    <t>ID250052, FD250153</t>
  </si>
  <si>
    <t>25/643763124/002</t>
  </si>
  <si>
    <t>23.5.2025</t>
  </si>
  <si>
    <t>nákup PHM: Toyota Proace, BT598BY, 3.5.2025
služobné motorové vozidlo: Toyota Proace
EČV: BT598BY
účel: prevoz účastníkov 
kilometre: 332
počet prepravovaných osôb: 4</t>
  </si>
  <si>
    <t>EJC - Lignano (ITA), 11.-13.4.2025
Pracovná cesta
Spôsob dopravy : autom 
Počet všetkých osôb na prac. ceste:3 
- športovci:2
- tréneri:1
- fyzio:
- rozhodca:</t>
  </si>
  <si>
    <t>ID250048</t>
  </si>
  <si>
    <t>09/04/2025</t>
  </si>
  <si>
    <t>8.4.2025</t>
  </si>
  <si>
    <t>oficialne ubytovanie BB 3os/2noci 13.-15.4.2025
osoby: Matuszek, Krížová, Filkorová</t>
  </si>
  <si>
    <t>IVA: 01895000303</t>
  </si>
  <si>
    <t>A.S.D. Judo Kuroki
Via Pascoli 31, 33017 Tarcento - ITA
IČO: IVA: 01895000303</t>
  </si>
  <si>
    <t>EJC - Graz (AUT), 30.5.-3.6.2025 
Pracovná cesta
Spôsob dopravy : autom 
Počet všetkých osôb na prac. ceste: 7
- športovci:4
- tréneri:3
- fyzio:
- rozhodca:</t>
  </si>
  <si>
    <t>ID250075</t>
  </si>
  <si>
    <t>Graz-25-050-SVK</t>
  </si>
  <si>
    <t>30.5.2025</t>
  </si>
  <si>
    <t>oficialne ubytovanie FB 2os/2noci, 30.5.-1.6.2025 + 1x EJU Fee
Osoby: Krížová, Bokor</t>
  </si>
  <si>
    <t>Österreichischer Judoverband
Wehlistraße 29/1/111, 1200 Vienna</t>
  </si>
  <si>
    <t>ID250068</t>
  </si>
  <si>
    <t>13.6.2025</t>
  </si>
  <si>
    <t>dialničná známka (AUT) 10 dňová: 30.5-8.6.2025
ŠPZ: PKJUDO8</t>
  </si>
  <si>
    <t>OMV Slovensko, s.r.o.
, Bratislava
IČO: 00604381, DIČ: 20204911407, IČDPH: SK20204911407</t>
  </si>
  <si>
    <t>31.5.2025</t>
  </si>
  <si>
    <t>parkovanie Graz 30.5.-31.5.2025
EČV: PKJUDO8</t>
  </si>
  <si>
    <t>AT30904901</t>
  </si>
  <si>
    <t>Intercity Hotel Graz
Finkengasse 2, 8020 Graz
IČO: AT30904901</t>
  </si>
  <si>
    <t>parkovanie Graz 30.5 - 1.6.2025
EČV: BT598BY</t>
  </si>
  <si>
    <t>posilňovňa 1os. 31.5.2025
osoba: Tománek J jr.</t>
  </si>
  <si>
    <t>1.6.2025</t>
  </si>
  <si>
    <t>parkovanie Graz 31.5.-1.6.2025
EČV: PKJUDO8</t>
  </si>
  <si>
    <t>posilňovňa 1os. 1.6.2025
osoba: Tománková P</t>
  </si>
  <si>
    <t>2.6.2025</t>
  </si>
  <si>
    <t>predĺženie pobytu na izbe do 14:30, 3.6.2025
osoby: Tománková L, Tománková P</t>
  </si>
  <si>
    <t>3.6.2025</t>
  </si>
  <si>
    <t>parkovanie Graz 1.6.-3.6.2025
EČV: PKJUDO8</t>
  </si>
  <si>
    <t>parkovanie športová hala Graz 3.6.2025
EČV: PKJUDO8</t>
  </si>
  <si>
    <t>ATU69620957</t>
  </si>
  <si>
    <t>Raiffeisen Sportpark Graz
Hutenbrennerg 31, 8010 Graz
IČO: ATU69620957</t>
  </si>
  <si>
    <t>ID250068, FD250167</t>
  </si>
  <si>
    <t>25/643973507/001</t>
  </si>
  <si>
    <t>6.6.2025</t>
  </si>
  <si>
    <t>nákup PHM: Toyota Proace, BT598BY, 30.05.2025
služobné motorové vozidlo: Toyota Proace
EČV: BT598BY
účel: prevoz účastníkov
kilometre: 560
počet prepravovaných osôb: 8</t>
  </si>
  <si>
    <t>Graz-25-023-SVK</t>
  </si>
  <si>
    <t>10.6.2025</t>
  </si>
  <si>
    <t>oficialne ubytovanie BB 2os/4noci 30.5.-3.6.2025 + EJU Fee 1x
osoby: Halčinová E, Fukuma IDE Ryugo</t>
  </si>
  <si>
    <t>OTC - Poreč (CRO), 10.-14.6.2025
Pracovná cesta
Spôsob dopravy : autom + letecky 
Počet všetkých osôb na prac. ceste: 6
- športovci: 4
- tréneri:2
- fyzio:
- rozhodca:</t>
  </si>
  <si>
    <t>ID250071</t>
  </si>
  <si>
    <t>26.6.2025</t>
  </si>
  <si>
    <t>dialničná známka (SLO) 7 dňová: 10.-16.6.2025
ŠPZ: BT598BY</t>
  </si>
  <si>
    <t>ASFINAG - Autobahnen und Schnellstrassen FINanzierung AktienGesellschaft
Schnirchgasse 17, A-1030 Wien
IČO: 43143200</t>
  </si>
  <si>
    <t>dialničný poplatok (CRO) 10.6.2025
ŠPZ: BT598BY</t>
  </si>
  <si>
    <t>Bina Istra d.d.
Zrinščak 57, Lupoqlav
IČO: 13439120211</t>
  </si>
  <si>
    <t>FV25178</t>
  </si>
  <si>
    <t>12.6.2025</t>
  </si>
  <si>
    <t>letenky + transfer 2os., Viedeň - Pula, 10.6.2025
osoby: Tománek J jr., Tománková P</t>
  </si>
  <si>
    <t>dialničný poplatok (CRO) 13.6.2025
ŠPZ: BT598BY</t>
  </si>
  <si>
    <t>ID250071, FD250172</t>
  </si>
  <si>
    <t>25/644395603/002</t>
  </si>
  <si>
    <t>19.6.2025</t>
  </si>
  <si>
    <t>nákup PHM: Toyota Proace, BT598BY, 13.06.2025
služobné motorové vozidlo: Toyota Proace
EČV: BT598BY
účel: prevoz účastníkov
kilometre: 1300km
počet prepravovaných osôb: 6</t>
  </si>
  <si>
    <t>25/644395603/003</t>
  </si>
  <si>
    <t>nákup PHM: Toyota Proace, BT598BY, 06.06.2025
služobné motorové vozidlo: Toyota Proace
EČV: BT598BY
účel: prevoz účastníkov
kilometre: 1300km
počet prepravovaných osôb: 6</t>
  </si>
  <si>
    <t>nákup PHM: Toyota Proace, BT598BY, 14.06.2025
služobné motorové vozidlo: Toyota Proace
EČV: BT598BY
účel: prevoz účastníkov
kilometre: 1300km
počet prepravovaných osôb: 6</t>
  </si>
  <si>
    <t>VT - Teplice (CZE), 21.-24.5.2025
Pracovná cesta
Spôsob dopravy : autom 
Počet všetkých osôb na prac. ceste: 5
- športovci:5
- tréneri:
- fyzio:
- rozhodca:</t>
  </si>
  <si>
    <t>ID250088</t>
  </si>
  <si>
    <t>FA20250358</t>
  </si>
  <si>
    <t>ubytovanie 2os/3noci, 21.-24.5.2025 + strava
osoby: Scheffel, Odkladal</t>
  </si>
  <si>
    <t>EJC - Berlin (GER), 20.-22.6.2025
Pracovná cesta
Spôsob dopravy : autom + letecky 
Počet všetkých osôb na prac. ceste: 5
- športovci:2 
- tréneri:3
- fyzio:
- rozhodca:</t>
  </si>
  <si>
    <t>ID250077</t>
  </si>
  <si>
    <t>2025 EC21-092</t>
  </si>
  <si>
    <t>16.6.2025</t>
  </si>
  <si>
    <t>Service Fee 1x
osoba: Ryugo IDE Fukuma</t>
  </si>
  <si>
    <t>27/610/50426</t>
  </si>
  <si>
    <t>Judo-Verband Berlin e.V.
Weissenseer Weg 53, 13053 Berlin
IČO: 27/610/50426, IČDPH: DE247256903</t>
  </si>
  <si>
    <t>FV25172</t>
  </si>
  <si>
    <t>letenka 1os., Viedeň - Berlín 20.6.2025
osoby: Ryugo IDE Fukuma</t>
  </si>
  <si>
    <t>neoficialne ubytovanie BB 1os/1noc 20.-21.3.2025
osoby: Ryugo IDE Fukuma</t>
  </si>
  <si>
    <t>32834/0009/703</t>
  </si>
  <si>
    <t>21.6.2025</t>
  </si>
  <si>
    <t>27.6.2025</t>
  </si>
  <si>
    <t>parkovanie Berlín 21.6.2025
EČV: BT598BY</t>
  </si>
  <si>
    <t>stravné náhrady: 1os/3dni 20.-22.6.2025
osoba: Fukuma IDE Ryugo</t>
  </si>
  <si>
    <t>FD250188, ID250077</t>
  </si>
  <si>
    <t>25/644621477/001</t>
  </si>
  <si>
    <t>7.7.2025</t>
  </si>
  <si>
    <t>nákup PHM: Toyota Proace, BT598BY, 20.06.2025
služobné motorové vozidlo: Toyota Proace
EČV: BT598BY
účel: prevoz účastníkov
kilometre: 1360
počet prepravovaných osôb: 5</t>
  </si>
  <si>
    <t>nákup PHM: Toyota Proace, BT598BY, 21.06.2025
služobné motorové vozidlo: Toyota Proace
EČV: BT598BY
účel: prevoz účastníkov
kilometre: 1360
počet prepravovaných osôb: 5</t>
  </si>
  <si>
    <t>25/644621477/002</t>
  </si>
  <si>
    <t>nákup PHM + voda do ostrekovačov: Toyota Proace, BT598BY, 23.06.2025
služobné motorové vozidlo: Toyota Proace
EČV: BT598BY
účel: prevoz účastníkov
kilometre: 1360
počet prepravovaných osôb: 5</t>
  </si>
  <si>
    <t>EJC - Paks (HUN), 11.7. - 15.7.2025
Pracovná cesta
Spôsob dopravy : autom 
Počet všetkých osôb na prac. ceste: 2
- športovci:1
- tréneri:1
- fyzio:
- rozhodca:</t>
  </si>
  <si>
    <t>ID250105</t>
  </si>
  <si>
    <t>AC2025-0130</t>
  </si>
  <si>
    <t>11.7.2025</t>
  </si>
  <si>
    <t>23.7.2025</t>
  </si>
  <si>
    <t>Oficiálne ubytovanie 3xHB + 1xFB 2os/4noci, 11.7 - 15.7.2025
Osoby: Bokor, Krížová
Celá FA v hodnote 900 EUR - preplatené zostatok v rozpočte Krížovej.</t>
  </si>
  <si>
    <t>HU19952259</t>
  </si>
  <si>
    <t>ATOMEROMU SE
Gesztenyes u.2, 7030 Paks, IČDPH: HU19952259</t>
  </si>
  <si>
    <t>EJC+TC - Praha,Nymburk (CZE), 4.-9.7.2025
Pracovná cesta
Spôsob dopravy : autom 
Počet všetkých osôb na prac. ceste:5 
- športovci:4
- tréneri:1
- fyzio:
- rozhodca:</t>
  </si>
  <si>
    <t>ID250078</t>
  </si>
  <si>
    <t>oficialne ubytovanie 4os/4noci 4.-8.7.2025 + Večera 8x + EJU Fee 4x
osoby: Pecha, Štefánik, Maslač, Zelenáková</t>
  </si>
  <si>
    <t>TC - Valencia (ESP) 16.-21.8.2025
Pracovná cesta
Spôsob dopravy : autom + letecky 
Počet všetkých osôb na prac. ceste: 1
- športovci: 1
- tréneri:
- fyzio:
- rozhodca:</t>
  </si>
  <si>
    <t>ID250114</t>
  </si>
  <si>
    <t>O/12</t>
  </si>
  <si>
    <t>12.8.2025</t>
  </si>
  <si>
    <t>oficialne ubytovanie 1os/5noci, 16.-21.8.2025 + účastnícky poplatok 
osoba: Bajtoš</t>
  </si>
  <si>
    <t>G97358329</t>
  </si>
  <si>
    <t>Valencia Club de Judo
C/Daniel Balaciart 10, 46020 Valencia
IČO: G97358329</t>
  </si>
  <si>
    <t>FV25216</t>
  </si>
  <si>
    <t>letenky 1os., Viedeň - Valencia - Viedeň 16.-21.8.2025
osoba: Bajtoš</t>
  </si>
  <si>
    <t>EJC - Skopje (MKD), 31.7.-3.8.2025
Pracovná cesta
Spôsob dopravy : autom + letecky 
Počet všetkých osôb na prac. ceste:7 
- športovci:4 
- tréneri:3
- fyzio:
- rozhodca:</t>
  </si>
  <si>
    <t>ID250102, FD250216</t>
  </si>
  <si>
    <t>25/645714427/002</t>
  </si>
  <si>
    <t>21.8.2025</t>
  </si>
  <si>
    <t>nákup PHM: Toyota Proace, BT598BY, 4.8.2025
služobné motorové vozidlo: Toyota Proace
EČV: BT598BY
účel: prevoz účastníkov letisko
kilometre: 332
počet prepravovaných osôb: 7</t>
  </si>
  <si>
    <t>FD250113</t>
  </si>
  <si>
    <t>FV250320</t>
  </si>
  <si>
    <t>nákup: tejpy 24.3.2025
osoba: Tománková Patrícia</t>
  </si>
  <si>
    <t>Energysport SK s.r.o.
IČO: 51239558, IČDPH: SK2120638289</t>
  </si>
  <si>
    <t>ID250091</t>
  </si>
  <si>
    <t>FV250630</t>
  </si>
  <si>
    <t>20.6.2025</t>
  </si>
  <si>
    <t>nákup: tejpy 20.6.2025
osoba: Tománková Patrícia</t>
  </si>
  <si>
    <t>ECC - Šamorín (SVK) 14.-19.2.2025
Pracovná cesta
Spôsob dopravy : autom 
Počet všetkých osôb na prac. ceste: 40 
- športovci:36
- tréneri:4
- fyzio:
- rozhodca:</t>
  </si>
  <si>
    <t>ID250013</t>
  </si>
  <si>
    <t>INV-2025/0142</t>
  </si>
  <si>
    <t>26.2.2025</t>
  </si>
  <si>
    <t>EJU Fee štartovné 1x
osoba: Matuszeková Paula</t>
  </si>
  <si>
    <t>ECC + TC Poreč 14.-18.3.2025
Pracovná cesta
Spôsob dopravy : autom 
Počet všetkých osôb na prac. ceste:3 
- športovci:2
- tréneri:1
- fyzio:
- rozhodca:</t>
  </si>
  <si>
    <t>ID250021</t>
  </si>
  <si>
    <t>099-03-2025</t>
  </si>
  <si>
    <t>EJU Fee 1x + service fee turnaj 1x + service Fee sústredenie 1x
osoba: Matuszeková Paula</t>
  </si>
  <si>
    <t>Concorda d.o.o.
Čezmanska 6, 10000 Zagreb - Chorvatsko
IČO: 60694472023</t>
  </si>
  <si>
    <t>331/31/10</t>
  </si>
  <si>
    <t>neoficialne ubytovanie 1os/4noci, 14.-18.3.2025
osoba: Matuszeková Paula</t>
  </si>
  <si>
    <t>Matuszek Marek - vyučtovateľ</t>
  </si>
  <si>
    <t>25/642394130/001</t>
  </si>
  <si>
    <t>20.3.2025</t>
  </si>
  <si>
    <t>nákup PHM: Toyota Proace, BT946AK, 14.3.2025
služobné motorové vozidlo: Toyota Proace
EČV: BT946AK
účel: prevoz účastníkov
kilometre: 1280
počet prepravovaných osôb: 6</t>
  </si>
  <si>
    <t>ID250021, FD250129</t>
  </si>
  <si>
    <t>25/642804350/001</t>
  </si>
  <si>
    <t>4.4.2025</t>
  </si>
  <si>
    <t>nákup PHM: Toyota Proace, BT946AK, 18.3.2025
služobné motorové vozidlo: Toyota Proace
EČV: BT946AK
účel: prevoz účastníkov
kilometre: 1280
počet prepravovaných osôb: 6</t>
  </si>
  <si>
    <t>ECC+TC - Teplice (CZE), 4.-9.4.2025
Pracovná cesta
Spôsob dopravy : autom 
Počet všetkých osôb na prac. ceste: 1
- športovci:
- tréneri:1
- fyzio:
- rozhodca:</t>
  </si>
  <si>
    <t>ID250042</t>
  </si>
  <si>
    <t>3.4.2025</t>
  </si>
  <si>
    <t>Service Fee Turnaj 1x + Service Fee sústredenie 1x
osoba: Matuszek M</t>
  </si>
  <si>
    <t>neoficialne ubytovanie BB 1os./5noci 4.-9.4.2025
osoby: Matuszek M</t>
  </si>
  <si>
    <t>Saraya Wellness - Penzion s.r.o.
Spojenecká 868/13, 41501 Teplice
IČO: 07166818, DIČ: CZ07166818</t>
  </si>
  <si>
    <t>stravné náhrady: 1os/6dni, 4.-9.4.2025
osoba: Matuszek M</t>
  </si>
  <si>
    <t>ECC - Šamorín (SVK) 14.-16.2.2024
Pracovná cesta
Spôsob dopravy : autom 
Počet všetkých osôb na prac. ceste: 40 
- športovci:36
- tréneri:4
- fyzio:
- rozhodca:</t>
  </si>
  <si>
    <t>16.2.2025</t>
  </si>
  <si>
    <t>ubytovanie FB 1os./4noci 14.-18.02.2025
osoby: Matuszek M</t>
  </si>
  <si>
    <t>KHK, s.r.o.
Olympijské Námestie 1, 83104 Bratislava
IČO: 47634162, DIČ: 2024048818, IČDPH: SK2024048818</t>
  </si>
  <si>
    <t>cestovné náhrady: BB - Šamorín - BB, 14.-19.2.2025
súkromné motorové vozidlo: Toyota Yaris
účel: prevoz účastníkov
EČV: PN989DU
kilometre: 400
počet prepravovaných osôb:2</t>
  </si>
  <si>
    <t>ECC + TC Poreč 14.-18.3.2025
Pracovná cesta
Spôsob dopravy : autom 
Počet všetkých osôb na prac. ceste: 3
- športovci:2
- tréneri:1
- fyzio:
- rozhodca:</t>
  </si>
  <si>
    <t>service fee turnaj 1x + service Fee sústredenie 1x
osoba: Matuszek M</t>
  </si>
  <si>
    <t>dialničná známka (SLO) 7 dňová: 14.-20.3.2025</t>
  </si>
  <si>
    <t>SI92473717</t>
  </si>
  <si>
    <t>DARS d.d.
XIV.divizije 4, 3000 Celje
IČO: SI92473717</t>
  </si>
  <si>
    <t>neoficialne ubytovanie 1os/4noci, 14.-18.3.2025
osoba: Matuszek M</t>
  </si>
  <si>
    <t>dialničný poplatok (CRO) 14.3.2025</t>
  </si>
  <si>
    <t>18.3.2025</t>
  </si>
  <si>
    <t>dialničný poplatok (CRO) 18.3.2025</t>
  </si>
  <si>
    <t>cestovné náhrady: Banská Bystrica - Pezinok - Banská Bystrica, 14. a 18.3.2025
služobné motorové vozidlo: Toyota Yaris
EČV: PN989DV
účel: prevoz účastníkov
kilometre: 398
počet prepravovaných osôb: 2</t>
  </si>
  <si>
    <t>ECC - Bielsko-Biala (POL), 16.-20.5.2025
Pracovná cesta
Spôsob dopravy : autom 
Počet všetkých osôb na prac. ceste: 9
- športovci:6
- tréneri:3
- fyzio:
- rozhodca:</t>
  </si>
  <si>
    <t>ID250054</t>
  </si>
  <si>
    <t>43/CJEC2025</t>
  </si>
  <si>
    <t>16.5.2025</t>
  </si>
  <si>
    <t>oficialne ubytovanie 1os/2noci 16.-18.5.2025
osoby: Matuszek Marek</t>
  </si>
  <si>
    <t>ID25054</t>
  </si>
  <si>
    <t>29.5.2025</t>
  </si>
  <si>
    <t>stravné náhrady: 1os/3dni 16.-18.5.2025
osoba: Matuszek</t>
  </si>
  <si>
    <t>mzdy 2025/02</t>
  </si>
  <si>
    <t>11.3.2025</t>
  </si>
  <si>
    <t>Hrubé mzdy vyplatené osobám (zamestnancom) vrátane odvodov zamestnávateľa počet fyzických osôb: 3, obdobie: 2025/02
osoby: 466, 467, 501</t>
  </si>
  <si>
    <t>mzdy 2025/03</t>
  </si>
  <si>
    <t>Hrubé mzdy vyplatené osobám (zamestnancom) vrátane odvodov zamestnávateľa počet fyzických osôb: 3, obdobie: 2025/03
osoby: 466, 467, 501</t>
  </si>
  <si>
    <t>mzdy 2025/04</t>
  </si>
  <si>
    <t>Hrubé mzdy vyplatené osobám (zamestnancom) vrátane odvodov zamestnávateľa počet fyzických osôb: 3, obdobie: 2025/04
osoby: 466, 467, 501</t>
  </si>
  <si>
    <t>mzdy 2025/05</t>
  </si>
  <si>
    <t>Hrubé mzdy vyplatené osobám (zamestnancom) vrátane odvodov zamestnávateľa počet fyzických osôb: 3, obdobie: 2025/05
osoby: 466, 467, 501</t>
  </si>
  <si>
    <t>mzdy 2025/06</t>
  </si>
  <si>
    <t>Hrubé mzdy vyplatené osobám (zamestnancom) vrátane odvodov zamestnávateľa počet fyzických osôb: 3, obdobie: 2025/06
osoby: 466, 467, 501</t>
  </si>
  <si>
    <t>mzdy 2025/07</t>
  </si>
  <si>
    <t>Hrubé mzdy vyplatené osobám (zamestnancom) vrátane odvodov zamestnávateľa počet fyzických osôb: 3, obdobie: 2025/07
osoby: 466, 467, 501</t>
  </si>
  <si>
    <t>mzdy 2025/01</t>
  </si>
  <si>
    <t>Hrubé mzdy vyplatené osobám (zamestnancom) vrátane odvodov zamestnávateľa počet fyzických osôb: 1, obdobie: 2025/01
osoba: 461</t>
  </si>
  <si>
    <t>Hrubé mzdy vyplatené osobám (zamestnancom) vrátane odvodov zamestnávateľa počet fyzických osôb: 1, obdobie: 2025/02
osoba: 461</t>
  </si>
  <si>
    <t>Hrubé mzdy vyplatené osobám (zamestnancom) vrátane odvodov zamestnávateľa počet fyzických osôb: 1, obdobie: 2025/03
osoba: 461</t>
  </si>
  <si>
    <t>Hrubé mzdy vyplatené osobám (zamestnancom) vrátane odvodov zamestnávateľa počet fyzických osôb: 1, obdobie: 2025/04
osoba: 461</t>
  </si>
  <si>
    <t>Hrubé mzdy vyplatené osobám (zamestnancom) vrátane odvodov zamestnávateľa počet fyzických osôb: 1, obdobie: 2025/05
osoba: 461</t>
  </si>
  <si>
    <t>Hrubé mzdy vyplatené osobám (zamestnancom) vrátane odvodov zamestnávateľa počet fyzických osôb: 1, obdobie: 2025/06
osoba: 461</t>
  </si>
  <si>
    <t>Hrubé mzdy vyplatené osobám (zamestnancom) vrátane odvodov zamestnávateľa počet fyzických osôb: 1, obdobie: 2025/07
osoba: 461</t>
  </si>
  <si>
    <t>FD250118</t>
  </si>
  <si>
    <t>9.5.2025</t>
  </si>
  <si>
    <t>zabezpečenie tréningových priestorov pre CTM Juh január - jún 2025
18 hodín</t>
  </si>
  <si>
    <t>Judo Masters BB, o.z.
Gorkého 1351/39, 97404 Banská Bystrica
IČO: 51273969</t>
  </si>
  <si>
    <t>Hrubé mzdy vyplatené osobám (zamestnancom) vrátane odvodov zamestnávateľa počet fyzických osôb: 1, obdobie: 2025/01
osoba: 462</t>
  </si>
  <si>
    <t>Hrubé mzdy vyplatené osobám (zamestnancom) vrátane odvodov zamestnávateľa počet fyzických osôb: 1, obdobie: 2025/02
osoba: 462</t>
  </si>
  <si>
    <t>Hrubé mzdy vyplatené osobám (zamestnancom) vrátane odvodov zamestnávateľa počet fyzických osôb: 1, obdobie: 2025/03
osoba: 462</t>
  </si>
  <si>
    <t>Hrubé mzdy vyplatené osobám (zamestnancom) vrátane odvodov zamestnávateľa počet fyzických osôb: 1, obdobie: 2025/04
osoba: 462</t>
  </si>
  <si>
    <t>Hrubé mzdy vyplatené osobám (zamestnancom) vrátane odvodov zamestnávateľa počet fyzických osôb: 1, obdobie: 2025/05
osoba: 462</t>
  </si>
  <si>
    <t>Hrubé mzdy vyplatené osobám (zamestnancom) vrátane odvodov zamestnávateľa počet fyzických osôb: 1, obdobie: 2025/06
osoba: 462</t>
  </si>
  <si>
    <t>Hrubé mzdy vyplatené osobám (zamestnancom) vrátane odvodov zamestnávateľa počet fyzických osôb: 1, obdobie: 2025/07
osoba: 462</t>
  </si>
  <si>
    <t>Hrubé mzdy vyplatené osobám (zamestnancom) vrátane odvodov zamestnávateľa počet fyzických osôb: 1, obdobie: 2025/01
osoba: 464</t>
  </si>
  <si>
    <t>Hrubé mzdy vyplatené osobám (zamestnancom) vrátane odvodov zamestnávateľa počet fyzických osôb: 1, obdobie: 2025/02
osoba: 464</t>
  </si>
  <si>
    <t>Hrubé mzdy vyplatené osobám (zamestnancom) vrátane odvodov zamestnávateľa počet fyzických osôb: 1, obdobie: 2025/03
osoba: 464</t>
  </si>
  <si>
    <t>Hrubé mzdy vyplatené osobám (zamestnancom) vrátane odvodov zamestnávateľa počet fyzických osôb: 1, obdobie: 2025/04
osoba: 464</t>
  </si>
  <si>
    <t>Hrubé mzdy vyplatené osobám (zamestnancom) vrátane odvodov zamestnávateľa počet fyzických osôb: 1, obdobie: 2025/05
osoba: 464</t>
  </si>
  <si>
    <t>Hrubé mzdy vyplatené osobám (zamestnancom) vrátane odvodov zamestnávateľa počet fyzických osôb: 1, obdobie: 2025/06
osoba: 464</t>
  </si>
  <si>
    <t>Hrubé mzdy vyplatené osobám (zamestnancom) vrátane odvodov zamestnávateľa počet fyzických osôb: 1, obdobie: 2025/07
osoba: 464</t>
  </si>
  <si>
    <t>Hrubé mzdy vyplatené osobám (zamestnancom) vrátane odvodov zamestnávateľa počet fyzických osôb: 1, obdobie: 2025/01
osoba: 463</t>
  </si>
  <si>
    <t>Hrubé mzdy vyplatené osobám (zamestnancom) vrátane odvodov zamestnávateľa počet fyzických osôb: 1, obdobie: 2025/02
osoba: 463</t>
  </si>
  <si>
    <t>Hrubé mzdy vyplatené osobám (zamestnancom) vrátane odvodov zamestnávateľa počet fyzických osôb: 1, obdobie: 2025/03
osoba: 463</t>
  </si>
  <si>
    <t>Hrubé mzdy vyplatené osobám (zamestnancom) vrátane odvodov zamestnávateľa počet fyzických osôb: 1, obdobie: 2025/04
osoba: 463</t>
  </si>
  <si>
    <t>Hrubé mzdy vyplatené osobám (zamestnancom) vrátane odvodov zamestnávateľa počet fyzických osôb: 1, obdobie: 2025/05
osoba: 463</t>
  </si>
  <si>
    <t>Hrubé mzdy vyplatené osobám (zamestnancom) vrátane odvodov zamestnávateľa počet fyzických osôb: 1, obdobie: 2025/06
osoba: 463</t>
  </si>
  <si>
    <t>Hrubé mzdy vyplatené osobám (zamestnancom) vrátane odvodov zamestnávateľa počet fyzických osôb: 1, obdobie: 2025/07
osoba: 463</t>
  </si>
  <si>
    <t>ECC+TC - Bielsko-Biala (POL), 16.-20.5.2025
Pracovná cesta
Spôsob dopravy : autom 
Počet všetkých osôb na prac. ceste: 9
- športovci:6
- tréneri:3
- fyzio:
- rozhodca:</t>
  </si>
  <si>
    <t>K2/5/2025</t>
  </si>
  <si>
    <t>23.4.2025</t>
  </si>
  <si>
    <t>21.5.2025</t>
  </si>
  <si>
    <t>neoficialne ubytovanie BB 8os./2noci 18.-20.5.2025
osoby: Slaný, Kožák, Dian, Danišová, Matuszeková Paula, Matuszeková Petra, Iliášová, Bokor</t>
  </si>
  <si>
    <t>Doka Zaneta Pinczer
Zywiecka 313, 43310 Bielsko-Biala
IČO: 9372576793</t>
  </si>
  <si>
    <t>bankový poplatok: transfer</t>
  </si>
  <si>
    <t xml:space="preserve">36 869 376 </t>
  </si>
  <si>
    <t xml:space="preserve">Fio Banka
Dunajská 1, 811 08 Bratislava
IČO: 36 869 376 </t>
  </si>
  <si>
    <t>oficialne ubytovanie 3os/2noci 16.-18.5.2025 + EJU Fee 2x
osoby: Slaný, Danišová, Matuszeková Paula</t>
  </si>
  <si>
    <t>Service Fee kemp 7x
osoby: Slaný, Kožák, Dian, Danišová, Matuszeková Paula, Matuszeková Petra, Iliášová</t>
  </si>
  <si>
    <t>večera 3os. 16.5.2025
osoby: Slaný, Danišová, Matuszeková Paula</t>
  </si>
  <si>
    <t>Slaný Branislav - vyúčtovateľ</t>
  </si>
  <si>
    <t>W070812</t>
  </si>
  <si>
    <t>17.5.2025</t>
  </si>
  <si>
    <t>obed 3os. 17.5.2025
osoby: Slaný, Danišová, Matuszeková Paula</t>
  </si>
  <si>
    <t>večera 3os. 17.5.2025
osoby: Slaný, Danišová, Matuszeková Paula</t>
  </si>
  <si>
    <t>19.5.2025</t>
  </si>
  <si>
    <t>cestovné náhrady: Lučenec - Bielsko-Biala - Lučenec, 18.-20.5.2025
súkromné motorové vozidlo: Mercedes Benz
účel: prevoz účastníkov
EČV: BL872RN
kilometre: 560
počet prepravovaných osôb: 5</t>
  </si>
  <si>
    <t>ID250054, FD250167</t>
  </si>
  <si>
    <t>nákup PHM: Toyota Proace, BT946AK, 21.5.2025
služobné motorové vozidlo: Toyota Proace
EČV: BT946AK
účel: prevoz účastníkov PK-BB-Bielsko-BB-PK
kilometre: 840km
počet prepravovaných osôb: 8</t>
  </si>
  <si>
    <t>OTC - Poreč (CRO), 9.-12.6.2025
Pracovná cesta
Spôsob dopravy : autom 
Počet všetkých osôb na prac. ceste: 8
- športovci:6
- tréneri:1
- fyzio:1
- rozhodca:</t>
  </si>
  <si>
    <t>ID250074</t>
  </si>
  <si>
    <t>28-06-2025</t>
  </si>
  <si>
    <t>28.5.2025</t>
  </si>
  <si>
    <t>EJU entry fee 6x + Service Fee 7x
osoby: Kožák, Šimšálek, Hanulová, Kissová, Iliašová, Matuszeková Petra, Slaný</t>
  </si>
  <si>
    <t>9.6.2025</t>
  </si>
  <si>
    <t>dialničný poplatok (CRO) 9.6.2025
EČV: BT946AK</t>
  </si>
  <si>
    <t>INV-SI-7262387</t>
  </si>
  <si>
    <t>dialničná známka (SLO) 7 dňová: 9.-15.6.2025
EČV: BT946AK</t>
  </si>
  <si>
    <t>HU30499654</t>
  </si>
  <si>
    <t>VINTRICA
IČO: HU30499654</t>
  </si>
  <si>
    <t>1940/11/10</t>
  </si>
  <si>
    <t>11.6.2025</t>
  </si>
  <si>
    <t>16x obed + parkovanie 9.-11.6.2025
osoby: Kožák, Šimšálek, Hanulová, Kissová, Iliašová, Matszeková Petra, Utisová, Slaný</t>
  </si>
  <si>
    <t>Plava Laguna d.d.
Rade Končara 12, 52440 Poreč
IČO: 57444289760, IČDPH: HR57444289760</t>
  </si>
  <si>
    <t>dialničný poplatok (CRO) 12.6.2025
EČV: BT946AK</t>
  </si>
  <si>
    <t>1937/11/10</t>
  </si>
  <si>
    <t>neoficialne ubytovanie HB 8os/3noci 9.-12.6.2025
osoby: Kožák, Šimšálek, Hanulová, Kissová, Iliašová, Matszeková Petra, Utisová, Slaný</t>
  </si>
  <si>
    <t>ID250074, FD250172</t>
  </si>
  <si>
    <t>25/644395603/001</t>
  </si>
  <si>
    <t>nákup PHM: Toyota Proace, BT598BY, 12.06.2025
služobné motorové vozidlo: Toyota Proace
EČV: BT598BY
účel: prevoz účastníkov
kilometre: 2085km
počet prepravovaných osôb: 8</t>
  </si>
  <si>
    <t>nákup PHM: Toyota Proace, BT598BY, 09.06.2025
služobné motorové vozidlo: Toyota Proace
EČV: BT598BY
účel: prevoz účastníkov
kilometre: 2085km
počet prepravovaných osôb: 8</t>
  </si>
  <si>
    <t>nákup PHM: Toyota Proace, BT598BY, 13.06.2025
služobné motorové vozidlo: Toyota Proace
EČV: BT598BY
účel: prevoz účastníkov
kilometre: 2085km
počet prepravovaných osôb: 8</t>
  </si>
  <si>
    <t>nákup PHM: Toyota Proace, BT598BY, 8.06.2025
služobné motorové vozidlo: Toyota Proace
EČV: BT598BY
účel: prevoz účastníkov
kilometre: 2085km
počet prepravovaných osôb: 8</t>
  </si>
  <si>
    <t>TC - Crikvenica (CRO), 8.-15.8.2025
Pracovná cesta
Spôsob dopravy : autom 
Počet všetkých osôb na prac. ceste:5 
- športovci:4
- tréneri:1
- fyzio:
- rozhodca:</t>
  </si>
  <si>
    <t>ID250106</t>
  </si>
  <si>
    <t>RSK-2025-66018</t>
  </si>
  <si>
    <t>8.8.2025</t>
  </si>
  <si>
    <t>8.9.2025</t>
  </si>
  <si>
    <t>dialničná známka (HUN) 10 dňová: 8.-17.8.2025
EČV: BT946AK</t>
  </si>
  <si>
    <t>HU27116861</t>
  </si>
  <si>
    <t>AutoVignet Kft.
Séta utca 2, 2094 Nagykovácsi - Hungary
IČO: HU27116861</t>
  </si>
  <si>
    <t>9.8.2025</t>
  </si>
  <si>
    <t>dialničný poplatok (CRO) 9.8.2025
EČV: BT946AK</t>
  </si>
  <si>
    <t>Hrvatske Autoceste d.o.o.
Širolina 4, 10000 Zagreb
IČO: 57500462912</t>
  </si>
  <si>
    <t>15.8.2025</t>
  </si>
  <si>
    <t>dialničný poplatok (CRO) 15.8.2025
EČV: BT946AK</t>
  </si>
  <si>
    <t>ID250106, FD250216</t>
  </si>
  <si>
    <t>nákup PHM: Toyota Proace, BT946AK, 8.8.2025
služobné motorové vozidlo: Toyota Proace
EČV: BT946AK
účel: prevoz účastníkov
kilometre: 1830 km
počet prepravovaných osôb: 5</t>
  </si>
  <si>
    <t>25/645714427/001</t>
  </si>
  <si>
    <t>nákup PHM: Toyota Proace, BT946AK, 15.8.2025
služobné motorové vozidlo: Toyota Proace
EČV: BT946AK
účel: prevoz účastníkov
kilometre: 1830 km
počet prepravovaných osôb: 5</t>
  </si>
  <si>
    <t>ID250106, FD250242</t>
  </si>
  <si>
    <t>25/646048662/002</t>
  </si>
  <si>
    <t>5.9.2025</t>
  </si>
  <si>
    <t>nákup PHM: Toyota Proace, BT946AK, 16.8.2025
služobné motorové vozidlo: Toyota Proace
EČV: BT946AK
účel: prevoz účastníkov
kilometre: 1830 km
počet prepravovaných osôb: 5</t>
  </si>
  <si>
    <t>TC Banská Bystrica (SVK), 11.10.-12.10.2025
počet účastníkov:10</t>
  </si>
  <si>
    <t>ID250146</t>
  </si>
  <si>
    <t>24.10.2025</t>
  </si>
  <si>
    <t>ubytovanie so stravou 3os/1noc + strava 7os/1x
Osoby: Martiš, Kilačková, Nemčický, Kožák, Majerík, Dian, Gregorová, Iliašová, Vojdová, Slaný</t>
  </si>
  <si>
    <t>Judo Klub Dukla Banská Bystrica
Garbanka 28, 97411 Banská Bystrica
IČO: 37956035</t>
  </si>
  <si>
    <t>VT - Banská Bystrica (SVK), 9.-12.1.2025
Pracovná cesta
Spôsob dopravy : autom 
Počet všetkých osôb na prac. ceste: 7
- športovci:6
- tréneri:1
- fyzio:
- rozhodca:</t>
  </si>
  <si>
    <t>ID250002</t>
  </si>
  <si>
    <t>5.2.2025</t>
  </si>
  <si>
    <t>ubytovanie FB: 7os/3noci + účastnícky poplatok 7x
osoby: Šeffer M, Beňová S, Chlebik S, Ranušová N, Očka M, Paiš M, Šenkár M</t>
  </si>
  <si>
    <t>ECC - Šamorín (SVK) 14.-16.2.2024
Pracovná cesta
Spôsob dopravy : autom 
Počet všetkých osôb na prac. ceste: 40
- športovci:36
- tréneri:4
- fyzio:
- rozhodca:</t>
  </si>
  <si>
    <t>ID250012</t>
  </si>
  <si>
    <t>079/000007</t>
  </si>
  <si>
    <t>17.2.2025</t>
  </si>
  <si>
    <t>7.3.2025</t>
  </si>
  <si>
    <t>obed 17.2.2025 11x
osoby: Lazar, Chlebík, Paiš, Rovenský, Radošinská, Moravčík, Seffer, Mariniak, Švehla, Očka, Šenkár</t>
  </si>
  <si>
    <t>Sunergy s.r.o.
Cintorínska 3, 93101 Šamorín
IČO: 43836984, DIČ: 2022484002</t>
  </si>
  <si>
    <t>obed 18.2.2025 11x
osoby: Lazar, Chlebík, Paiš, Rovenský, Radošinská, Moravčík, Seffer, Mariniak, Švehla, Očka, Šenkár</t>
  </si>
  <si>
    <t>EJU Fee štartovné 8x
osoba: Radošinská K, Rovenský M, Očka M, Moravčík M, Lazar M, Chlebik S, Paiš M, Seffer M</t>
  </si>
  <si>
    <t>cestovné náhrady: Martin - Šamorín - Martin. 14.-18.2.2025
súkromné motorové vozidlo: Ford Custom 
účel: prevoz účastníkov
EČV: AA866CB
kilometre: 480 
počet prepravovaných osôb:4</t>
  </si>
  <si>
    <t>Šenkár Miroslav - Vyúčtovateľ
Lipová 54, 03608 Martin</t>
  </si>
  <si>
    <t>ubytovanie 5os./4noci, 3os./2noci, 3os./1noc 14.-18.02.2025
osoby: Lazar, Chlebík, Paiš, Rovenský, Radošinská, Moravčík, Seffer, Mariniak, Švehla, Očka, Šenkár</t>
  </si>
  <si>
    <t>Súkromná SOŠ SD Jednota a FSz Magán Szakkozépiskolája
Vinohradská 48, 931 01 Šamorín
IČO: 00686476, IČDPH: SK2021169117</t>
  </si>
  <si>
    <t>ECC - Bielsko-Biala (POL), 16.-20.5.2025
Pracovná cesta
Spôsob dopravy : autom 
Počet všetkých osôb na prac. ceste: 
- športovci:5
- tréneri:1
- fyzio:
- rozhodca:</t>
  </si>
  <si>
    <t>ID250060</t>
  </si>
  <si>
    <t>45/CJEC2025</t>
  </si>
  <si>
    <t>Service Fee turnaj 6x, Service Fee sústredenie 5x, EJU Fee štartovné 5x
osoby: Šenkár, Lazar, Stollarova, Paiš, Chlebik, Moravčík</t>
  </si>
  <si>
    <t>4.6.2025</t>
  </si>
  <si>
    <t>cestovné náhrady: Martin - Bielsko-Biala - Martin, 16.-20.5.2025
súkromné motorové vozidlo: Ford Custom
účel: prevoz účastníkov
EČV: AA866CB
kilometre: 312
počet prepravovaných osôb: 6</t>
  </si>
  <si>
    <t>ID250018</t>
  </si>
  <si>
    <t>15.2.2025</t>
  </si>
  <si>
    <t>večera 4os 15.2.2025
osoby: Čopák, Cibur, Mravčáková, Mravčák
vyúčtovateľ: Lenčéš Jozef</t>
  </si>
  <si>
    <t>Samaria Hotel Restaurant
Prvá ulica 128/23, 93101 Šamorín
IČO: 36277533, IČDPH: SK2022101202</t>
  </si>
  <si>
    <t>raňajky 4os 16.2.2025
osoby: Čopák, Cibur, Mravčáková, Mravčák
vyúčtovateľ: Lenčéš Jozef</t>
  </si>
  <si>
    <t>ubytovanie BB 4os/1noc 15.-16.2.2025
osoby: Čopák, Cibur, Mravčáková, Mravčák</t>
  </si>
  <si>
    <t>Rent s.r.o.
Priemyslená 1238/8, 93101 Šamorín
IČO: 45422397, DIČ: 2022979915, IČDPH: SK2022979915</t>
  </si>
  <si>
    <t>EJU Fee štartovné 2x
osoba: Cibur M, Mravčáková K</t>
  </si>
  <si>
    <t>CTM - západ - %</t>
  </si>
  <si>
    <t>TC - Paríž (FRA) 2.-5.2.2025
Pracovná cesta
Spôsob dopravy : autom + letecky 
Počet všetkých osôb na prac. ceste:8 
- športovci:6 
- tréneri:2
- fyzio:
- rozhodca:</t>
  </si>
  <si>
    <t>invoice N. 44</t>
  </si>
  <si>
    <t>Entry fee 1os. 2.-5.2.2025
osoba: Vadovičová V</t>
  </si>
  <si>
    <t>FR92784573792</t>
  </si>
  <si>
    <t>France Judo Federation - F.F.J.D.A
21-25 ave de la Porte de Châtillon, 75014 Paris, FRA
IČO: FR92784573792</t>
  </si>
  <si>
    <t>ID250017</t>
  </si>
  <si>
    <t>EJU Fee štartovné 25x
osoba: Mešťánek A, Herceg O, Mitter N, Masláčová, Kliuchkovych O, Cibulkova N, Palko D, Bilka O, Hrapko A, Astrab J, Bačík A, Kordoš K, Rajnič M, Brisuda F, Litvák R, Blaško D, Hečko D, Matejková T, Boltvanova L, Markovics Andrej, Nemašík M, Macejka M, Tomáš M, Vadovičová V, Hudecová D,</t>
  </si>
  <si>
    <t>TC - Šamorín (SVK) 17.-19.2.2025
Pracovná cesta
Spôsob dopravy : autom 
Počet všetkých osôb na prac. ceste: 
- športovci:
- tréneri:
- fyzio:
- rozhodca:</t>
  </si>
  <si>
    <t>ID250038, FD250101</t>
  </si>
  <si>
    <t>ubytovanie 2os./3noci, 5os./2noci, 15.-18.02.2025
osoby: Markovics Andrej jr., Vadovičova, Nemašík, Hudecova, Hajnovičová, Hvolková, Kučerová</t>
  </si>
  <si>
    <t>VT - Duchonka (SVK), 6.-9.3.2025
Pracovná cesta
Spôsob dopravy : autom 
Počet všetkých osôb na prac. ceste:2 
- športovci:1
- tréneri:1
- fyzio:
- rozhodca:</t>
  </si>
  <si>
    <t>ID250044</t>
  </si>
  <si>
    <t>25VF00019</t>
  </si>
  <si>
    <t>8.3.2025</t>
  </si>
  <si>
    <t>21.3.2025</t>
  </si>
  <si>
    <t>ubytovanie 2os/3noci 6.-9.3.2025
osoby: Herceg O, Szorád M</t>
  </si>
  <si>
    <t>Kalaba s.r.o.
Veľké Hosté 221, 95638 Veľké Hoste
IČO: 36786225, DIČ: 2022387818, IČDPH: SK2022387818</t>
  </si>
  <si>
    <t>cestovné náhrady: Trnava - Duchonka - Trnava, 6.-9.3.2025
súkromné motorové vozidlo: Mitsubishi ASX
účel: prevoz účastníkov
EČV: TTHADTT
kilometre: 22,20
počet prepravovaných osôb: 2</t>
  </si>
  <si>
    <t>Szorád Michal - Vyúčtovateľ</t>
  </si>
  <si>
    <t>stravné náhrady: 2os/4dni, 6.-9.3.2025
osoby: Herceg O, Szorád M st,</t>
  </si>
  <si>
    <t>SP + VT Pezinok 22.-23.3.2025
Pracovná cesta
Spôsob dopravy : autom 
Počet všetkých osôb na prac. ceste:14 
- športovci:12
- tréneri:2
- fyzio:
- rozhodca:</t>
  </si>
  <si>
    <t>ID250046</t>
  </si>
  <si>
    <t>22.3.2025</t>
  </si>
  <si>
    <t>štartovné turnaj 22.3.2025 12x
osoby: Matejková, Boltvanová, Litvák, Rajnič Matej, Brisuda, Šlahor, Enksukh, Chrvala, Hanzlíček, Sýkora, Rajnič Michal, Solčanský</t>
  </si>
  <si>
    <t>Komlošiová Ivana - vyúčtovateľ
, Trnava</t>
  </si>
  <si>
    <t>23.3.2025</t>
  </si>
  <si>
    <t>27.3.2025</t>
  </si>
  <si>
    <t>štartovné sústredenie 23.3.2025 10x
osoby: Matejková, Boltvanová, Litvák, Rajnič Matej, Brisuda, Šlahor, Enksukh, Chrvala, Hanzlíček, Sýkora</t>
  </si>
  <si>
    <t>obed 23.3.2025 12x
osoby: Matejková, Boltvanová, Litvák, Rajnič Matej, Brisuda, Šlahor, Enksukh, Chrvala, Hanzlíček, Sýkora, Komlošiová, Hrnčiar</t>
  </si>
  <si>
    <t>cestovné náhrady: Trnava - Pezinok - Trnava, 23.3.2025
súkromné motorové vozidlo: Mercedes Benz V Klasse
účel: prevoz účastníkov
EČV: AA 941 OR
kilometre: 78
počet prepravovaných osôb:6</t>
  </si>
  <si>
    <t>cestovné náhrady: Trnava - Pezinok - Trnava, 22.3.2025
súkromné motorové vozidlo: VW Caravela
účel: prevoz účastníkov
EČV: TT196JA
kilometre: 78
počet prepravovaných osôb:6</t>
  </si>
  <si>
    <t>cestovné náhrady: Trnava - Pezinok - Trnava, 23.3.2025
súkromné motorové vozidlo: VW Caravela
účel: prevoz účastníkov
EČV: TT196JA
kilometre: 78
počet prepravovaných osôb:6</t>
  </si>
  <si>
    <t>cestovné náhrady: Trnava - Pezinok - Trnava, 22.3.2025
súkromné motorové vozidlo: Mercedes Benz V Klasse
účel: prevoz účastníkov
EČV: AA 941 OR
kilometre: 78
počet prepravovaných osôb:6</t>
  </si>
  <si>
    <t>EJU Fee 1x + service fee turnaj 1x + service Fee sústredenie 1x
osoba: Paľko</t>
  </si>
  <si>
    <t>neoficialne ubytovanie 1os/4noci, 14.-18.3.2025
osoba: Paľko</t>
  </si>
  <si>
    <t>VT - Budapešť (HUN), 28.-29.4.2025
Pracovná cesta
Spôsob dopravy : autom 
Počet všetkých osôb na prac. ceste:18 
- športovci:17
- tréneri:1
- fyzio:
- rozhodca:</t>
  </si>
  <si>
    <t>ID250057</t>
  </si>
  <si>
    <t>S01-1628/2025</t>
  </si>
  <si>
    <t>24.4.2025</t>
  </si>
  <si>
    <t>ubytovanie 18os/1noc 28.-29.4.2025
osoby: Rajnic Matej, Matejková, Boltvanová, Hečko, Litvák, Helmeš, Šlahor, Chrvala, Rajnic Michal, Hanzlíček, Solčanský, Polakovič, Sýkora, Študenc, Homola, Marečková, Helmeš, Komlóšiová</t>
  </si>
  <si>
    <t>BDPST-2025-46</t>
  </si>
  <si>
    <t>26.4.2025</t>
  </si>
  <si>
    <t>účastnícky poplatok 17os./2.tréningy
osoby: Rajnic Matej, Matejková, Boltvanová, Hečko, Litvák, Helmeš, Šlahor, Chrvala, Rajnic Michal, Hanzlíček, Solčanský, Polakovič, Sýkora, Študenc, Homola, Marečková, Helmeš</t>
  </si>
  <si>
    <t>cestovné náhrady: TT - Budapešť - TT, 28.-29.4.2025
súkromné motorové vozidlo: Volkswagen Caravela
účel: prevoz účastníkov
EČV: TT196JA
kilometre: 354
počet prepravovaných osôb:7</t>
  </si>
  <si>
    <t>cestovné náhrady: TT - Budapešť - TT, 28.-29.4.2025
súkromné motorové vozidlo: Volkswagen Caravela
účel: prevoz účastníkov
EČV: TT464DK
kilometre: 354
počet prepravovaných osôb:7</t>
  </si>
  <si>
    <t>cestovné náhrady: TT - Budapešť - TT, 28.-29.4.2025
súkromné motorové vozidlo: Volkswagen Passat
účel: prevoz účastníkov
EČV: TT718GG
kilometre: 354
počet prepravovaných osôb:4</t>
  </si>
  <si>
    <t>MT - Trophy Rohrbach (AUT), 13.4.2025
Pracovná cesta
Spôsob dopravy : autom 
Počet všetkých osôb na prac. ceste: 2
- športovci:1
- tréneri:1
- fyzio:
- rozhodca:</t>
  </si>
  <si>
    <t>ID250064</t>
  </si>
  <si>
    <t>13.4.2025</t>
  </si>
  <si>
    <t>20.5.2025</t>
  </si>
  <si>
    <t>štartovné 1x
osoba: Cibuľková</t>
  </si>
  <si>
    <t>Babic Branislav - vyúčtovateľ
, Bratislava</t>
  </si>
  <si>
    <t>MT - Budapešť (HUN) 25.-26.4.2025
Pracovná cesta
Spôsob dopravy : autom 
Počet všetkých osôb na prac. ceste: 2
- športovci:1
- tréneri:1
- fyzio:
- rozhodca:</t>
  </si>
  <si>
    <t>ID250067</t>
  </si>
  <si>
    <t>BDPST-2025-34</t>
  </si>
  <si>
    <t>25.4.2025</t>
  </si>
  <si>
    <t>APHRW-2025-418</t>
  </si>
  <si>
    <t>ubytovanie 1os/1noc 25.-26.4.2025
osoba: Cibuľková</t>
  </si>
  <si>
    <t>FA20250357</t>
  </si>
  <si>
    <t>ubytovanie 3os/3noci, 21.-24.5.2025 + strava
osoby: Svátek ml., Boltvanová, Matejková</t>
  </si>
  <si>
    <t>MT - Rimavská Sobota (SVK), 17.5.2025
Pracovná cesta
Spôsob dopravy : autom 
Počet všetkých osôb na prac. ceste: 1
- športovci:1
- tréneri:
- fyzio:
- rozhodca:</t>
  </si>
  <si>
    <t>ID250094</t>
  </si>
  <si>
    <t>25PD040</t>
  </si>
  <si>
    <t>štartovné 1x
osoba: Cibuľková N</t>
  </si>
  <si>
    <t>TJ Mladosť - Judo, Rimavská Sobota
Športová 2045/1A, 97901 Rimavská Sobota
IČO: 42311730, DIČ: 2024148588</t>
  </si>
  <si>
    <t>TC - Lomy (SVK), 6.-11.7.2025
Pracovná cesta
Spôsob dopravy : autom 
Počet všetkých osôb na prac. ceste: 1
- športovci:1
- tréneri:1
- fyzio:
- rozhodca:</t>
  </si>
  <si>
    <t>ID250118</t>
  </si>
  <si>
    <t>2025220, 2025221</t>
  </si>
  <si>
    <t>28.7.2025</t>
  </si>
  <si>
    <t>22.8.2025</t>
  </si>
  <si>
    <t>ubytovanie FB 2os/5nocí 6.-11.7.2025
osoby: Cibuľková N, Babic B</t>
  </si>
  <si>
    <t>Bombovo cestovná kancelária s.r.o.
Široká 5019/24, 94905 Nitra
IČO: 36539961, DIČ: 2020152937, IČDPH: SK2020152937</t>
  </si>
  <si>
    <t>TC Banská Bystrica (SVK), 11.10.-12.10.2025
Pracovná cesta
Spôsob dopravy : autom 
Počet všetkých osôb na prac. ceste: 2
- športovci:1
- tréneri:1
- fyzio:
- rozhodca:</t>
  </si>
  <si>
    <t>ID250167</t>
  </si>
  <si>
    <t>26.10.2025</t>
  </si>
  <si>
    <t>4.11.2025</t>
  </si>
  <si>
    <t>ubytovanie so stravou 2os, Banská Bytrica 11.10.2025
Osoby: Babic, Cibulková
1. časť 49,97€ R25-2-CTM Zapad
2. časť  30,03€ R25/2-2-CTM Zapad</t>
  </si>
  <si>
    <t>Cracow Judo Open 2025 (POL) 30.8.-31.8.2025
Pracovná cesta
Spôsob dopravy : autom 
Počet všetkých osôb na prac. ceste:3 
- športovci:2
- tréneri:1
- fyzio:
- rozhodca:</t>
  </si>
  <si>
    <t>ID250136</t>
  </si>
  <si>
    <t>17.9.2025</t>
  </si>
  <si>
    <t>cestovné náhrady: TT - Krakow - TT, 30.8. - 31.8.2025
súkromné motorové vozidlo: Mitsubishi ASX
účel: prevoz účastníkov
EČV: TTHADTT
kilometre: 780
počet prepravovaných osôb:3</t>
  </si>
  <si>
    <t>19/09/2025</t>
  </si>
  <si>
    <t>ubytovanie 3os/1noc + štartovné, 30.8.-31.8.2025
Osoby: Herceg, Mitter, Szorád</t>
  </si>
  <si>
    <t>UKS AKADEMIA JUDO KRAKÓW - Polish American Judo Academy
Osiedle Bohaterów Września 23/7, 31-621 Kraków
IČO: 6783182522</t>
  </si>
  <si>
    <t>VT Brno (CZE), 8.9.2025
Pracovná cesta
Spôsob dopravy : autom 
Počet všetkých osôb na prac. ceste: 14
- športovci:13
- tréneri:1
- fyzio:0
- rozhodca: 0</t>
  </si>
  <si>
    <t>ID250132</t>
  </si>
  <si>
    <t>25FV272</t>
  </si>
  <si>
    <t>12.9.2025</t>
  </si>
  <si>
    <t>štartovné + strava 14 osôb
CHrvala, Šlahor, Homola, Študenc, Málik, Helmeš M., Helmeš R., Ješko, Hrdlička, Rajnic, Solčanský, Sýkora, Polakovič, Komlóšiová</t>
  </si>
  <si>
    <t>Judo SK Královo Pole, z.s.
Vodova 336/108, 612 00 Brno - Královo Pole
IČO: 22670271, DIČ: CZ22670271</t>
  </si>
  <si>
    <t>TC - Hranice (CZE) 2.-7.8.2025
Pracovná cesta
Spôsob dopravy : autom 
Počet všetkých osôb na prac. ceste:3 
- športovci:2
- tréneri:1
- fyzio:
- rozhodca:</t>
  </si>
  <si>
    <t>ID250138</t>
  </si>
  <si>
    <t>22.9.2025</t>
  </si>
  <si>
    <t>ubytovanie 3os/5noci, 2.-7.8.2025
osoby: Babic B, Cibuľková N, Kliuchkovic A</t>
  </si>
  <si>
    <t>Judo železo Hranice z.s.
Hromúvka 1896, 75301 Hranice
IČO: 70866040</t>
  </si>
  <si>
    <t>ID250045</t>
  </si>
  <si>
    <t>nákup: Kimono Essimo IJF Gold 180 2x biele a 2x modré + poštovné
osoby: Nagy H (2x180), Nezbeda P (2x180)</t>
  </si>
  <si>
    <t>W8 Fitness s.r.o.
Petofiho 936/96, 94301 Štúrovo
IČO: 45678499, IČDPH: SK2023108626</t>
  </si>
  <si>
    <t>Výkoný Výbor SZJ - Pezinok 17.1.2025
počet účastníkov: 14</t>
  </si>
  <si>
    <t>ID250007</t>
  </si>
  <si>
    <t>obsluha techniky (zvuk, LED Obrazovka) 17.1.2025</t>
  </si>
  <si>
    <t>Peter Paulen - F.O.H.
Štefánikova 687/108, 900 28 Ivavnka pri Dunaji
IČO: 41023536, DIČ: 1072787507</t>
  </si>
  <si>
    <t>22.1.2025</t>
  </si>
  <si>
    <t>cestovné náhrady účastníci VV: 2os. / 17.1.2025
osoby: Komloš M, Novický M</t>
  </si>
  <si>
    <t>Pisoň Peter-vyučtovateľ</t>
  </si>
  <si>
    <t>GZ SZJ 22.6.2025
Pracovná cesta
Spôsob dopravy : autom 
Počet všetkých osôb na prac. ceste: 
- športovci:
- tréneri:
- fyzio:
- rozhodca: 
- funkcionári: 5</t>
  </si>
  <si>
    <t>FD250188, ID250097</t>
  </si>
  <si>
    <t>nákup PHM: Toyota Proace, BT946AK, 22.6.2025
služobné motorové vozidlo: Toyota Proace
EČV: BT946AK
účel: prevoz účastníkov
kilometre: 480
počet prepravovaných osôb: 5</t>
  </si>
  <si>
    <t>FD250004</t>
  </si>
  <si>
    <t>13.1.2025</t>
  </si>
  <si>
    <t>oprava Toyota Proace (EČV:BT598BY) 10.1.2025
oprava: kabeláž</t>
  </si>
  <si>
    <t>AUTOSERVIS KA+KA, s.r.o.
Pražská 11, 81104 Bratislava
IČO: 36700118, DIČ: 2022279622, IČDPH: SK2022279622</t>
  </si>
  <si>
    <t>FD250078</t>
  </si>
  <si>
    <t>vykonanie STK a EK: Toyota Proace BT598BT a BT946AK 24.2.2025</t>
  </si>
  <si>
    <t>JP control, s.r.o.
Šenkvická cesta 14F, 90201 Pezinok
IČO: 45464162, DIČ: 2023210079, IČDPH: SK2023210079</t>
  </si>
  <si>
    <t>FD250088</t>
  </si>
  <si>
    <t>oprava Toyota Proace (EČV:BT598BY) 10.3.2025
oprava: pravé zadné ložisko</t>
  </si>
  <si>
    <t>FD250168</t>
  </si>
  <si>
    <t>letné pneumatiky + prezutie + uskladnenie pneumatík Toyota Proace (EČV:BT598BY) 9.6.2025</t>
  </si>
  <si>
    <t>MIKONA, s.r.o.
Trenčianska 452, 02001 Púchov
IČO: 31570364, IČDPH: SK2020441302</t>
  </si>
  <si>
    <t>FD250114</t>
  </si>
  <si>
    <t>25.3.2025</t>
  </si>
  <si>
    <t>PZP: Toyota Proace, EČV: BT946AK, 31.03.2025-30.03.2026</t>
  </si>
  <si>
    <t>Kooperatíva poisťovňa a.s.
Mlynské Nivy 16, 82109 Bratislava
IČO: 00585441</t>
  </si>
  <si>
    <t>FD250128</t>
  </si>
  <si>
    <t>havarijné poistenie: Toyota Proace, BT946AK, 9.6.2025 - 8.6.2026</t>
  </si>
  <si>
    <t>Komunálna poisťovňa a.s.
Horná 82/25, 97401 Banská Vystrica
IČO: 31595545</t>
  </si>
  <si>
    <t>FD250026</t>
  </si>
  <si>
    <t>nákup: ročná diaľ. známka (AUT): Toyota Proace - BT598BY, 31.01.2025-31.01.2026</t>
  </si>
  <si>
    <t>FD250027</t>
  </si>
  <si>
    <t>nákup: ročná diaľ. známka (AUT): Toyota Proace - BT946AK, 31.01.2025-31.01.2026</t>
  </si>
  <si>
    <t>FD250115</t>
  </si>
  <si>
    <t>nákup: ročná diaľ. známka (CZE): Toyota Proace - BT598BY, 7.4.2025-6.4.2026</t>
  </si>
  <si>
    <t>Státni fond dopravní infrastruktury
Sokolovská 1955/278, 19000 Praha (CZE)
IČO: 70856508</t>
  </si>
  <si>
    <t>FD250145</t>
  </si>
  <si>
    <t>6.5.2025</t>
  </si>
  <si>
    <t>nákup: ročná diaľ. známka (SVK): Toyota Proace - BT946AK, 09.05.2025-08.05.2026</t>
  </si>
  <si>
    <t>Národná diaľničná spoločnosť a.s.
IČO: 35919001, DIČ: 2021937775, IČDPH: SK2021937775</t>
  </si>
  <si>
    <t>FD250154</t>
  </si>
  <si>
    <t>27.5.2025</t>
  </si>
  <si>
    <t>nákup: ročná diaľ. známka (CZE): Toyota Proace - BT946AK, 9.6.2025-8.6.2026</t>
  </si>
  <si>
    <t>FD250055</t>
  </si>
  <si>
    <t>automonitor: Toyota (EČV: BT598BY), Toyota (EČV:BT946AK), 2025/03</t>
  </si>
  <si>
    <t>INFOCAR a.s.
Račianska 30/A, 83102 Bratislava
IČO: 35773090</t>
  </si>
  <si>
    <t>FD250007</t>
  </si>
  <si>
    <t>10.3.2025</t>
  </si>
  <si>
    <t>automonitor: Toyota (EČV: BT598BY), Toyota (EČV:BT946AK), 2025/02
v januári neprešla platba tak som faktúru po upozornení dal k úhrade 10.3.2025</t>
  </si>
  <si>
    <t>FD250097</t>
  </si>
  <si>
    <t>automonitor: Toyota (EČV: BT598BY), Toyota (EČV:BT946AK), 2025/04</t>
  </si>
  <si>
    <t>FD250133</t>
  </si>
  <si>
    <t>automonitor: Toyota (EČV: BT598BY), Toyota (EČV:BT946AK), 2025/05</t>
  </si>
  <si>
    <t>FD250148</t>
  </si>
  <si>
    <t>automonitor: Toyota (EČV: BT598BY), Toyota (EČV:BT946AK), 2025/06</t>
  </si>
  <si>
    <t>FD250170</t>
  </si>
  <si>
    <t>automonitor: Toyota (EČV: BT598BY), Toyota (EČV:BT946AK), 2025/07</t>
  </si>
  <si>
    <t>FD250192</t>
  </si>
  <si>
    <t>automonitor: Toyota (EČV: BT598BY), Toyota (EČV:BT946AK), 2025/08</t>
  </si>
  <si>
    <t>FD250213</t>
  </si>
  <si>
    <t>automonitor: Toyota (EČV: BT598BY), Toyota (EČV:BT946AK), 2025/09</t>
  </si>
  <si>
    <t>FD250265</t>
  </si>
  <si>
    <t>16.9.2025</t>
  </si>
  <si>
    <t>automonitor: Toyota (EČV: BT598BY), Toyota (EČV:BT946AK), 2025/10</t>
  </si>
  <si>
    <t>FD250103</t>
  </si>
  <si>
    <t>VÚB - poplatok za potvrdenie bankovej informácie pre audit</t>
  </si>
  <si>
    <t>FD250116</t>
  </si>
  <si>
    <t>Prima Banka - poplatok za potvrdenie bankovej informácie pre audit</t>
  </si>
  <si>
    <t>Prima banka a.s.
Hodžova 11, 01011 Žilina
IČO: 31575951, IČDPH: SK2020372541</t>
  </si>
  <si>
    <t>FD250152</t>
  </si>
  <si>
    <t>20/2025</t>
  </si>
  <si>
    <t>priebežný Audit účtovníctva, účtovnej závierky a overenie výročnej správy OZ za rok 2024</t>
  </si>
  <si>
    <t>SISA auditing spol. s r.o.
Na paši 4, 82102 Bratislava
IČO: 31330258</t>
  </si>
  <si>
    <t>FD250171</t>
  </si>
  <si>
    <t>27/2025</t>
  </si>
  <si>
    <t>15.7.2025</t>
  </si>
  <si>
    <t>Audit účtovníctva, účtovnej závierky a overenie výročnej správy OZ za rok 2024</t>
  </si>
  <si>
    <t>BV 2025/01</t>
  </si>
  <si>
    <t>bankové poplatky: 2025/01</t>
  </si>
  <si>
    <t>BV 2025/02</t>
  </si>
  <si>
    <t>28.2.2025</t>
  </si>
  <si>
    <t>bankové poplatky: 2025/02</t>
  </si>
  <si>
    <t>BV 2025/03</t>
  </si>
  <si>
    <t>31.3.2025</t>
  </si>
  <si>
    <t>bankové poplatky: 2025/03</t>
  </si>
  <si>
    <t>BV 2025/04</t>
  </si>
  <si>
    <t>bankové poplatky: 2025/04</t>
  </si>
  <si>
    <t>BV 2025/05</t>
  </si>
  <si>
    <t>bankové poplatky: 2025/05</t>
  </si>
  <si>
    <t>BV 2025/06</t>
  </si>
  <si>
    <t>30.6.2025</t>
  </si>
  <si>
    <t>bankové poplatky: 2025/06</t>
  </si>
  <si>
    <t>Hrubé mzdy vyplatené osobám (zamestnancom) vrátane odvodov zamestnávateľa počet fyzických osôb: 3, obdobie: 2025/06
osoby: 97, 302, 460</t>
  </si>
  <si>
    <t>55% náklady na stravu 2025/06</t>
  </si>
  <si>
    <t>FD250002</t>
  </si>
  <si>
    <t>7.1.2025</t>
  </si>
  <si>
    <t>prenájom kancelárie + sklad: 2025/02</t>
  </si>
  <si>
    <t>Dom Športu, s.r.o.
Slnečnicova 28, 93101 Šamorín
IČO: 35862289, IČDPH: SK2021746419</t>
  </si>
  <si>
    <t>FD250003</t>
  </si>
  <si>
    <t>energie - prenájom kancelárie: 2025/02</t>
  </si>
  <si>
    <t>FD250028</t>
  </si>
  <si>
    <t>prenájom kancelárie + sklad: 2025/03</t>
  </si>
  <si>
    <t>FD250029</t>
  </si>
  <si>
    <t>energie - prenájom kancelárie: 2025/03</t>
  </si>
  <si>
    <t>FD250076</t>
  </si>
  <si>
    <t>energie - prenájom kancelárie: 2025/04</t>
  </si>
  <si>
    <t>FD250075</t>
  </si>
  <si>
    <t>prenájom kancelárie + sklad: 2025/04</t>
  </si>
  <si>
    <t>FD250119</t>
  </si>
  <si>
    <t>prenájom kancelárie + sklad: 2025/05</t>
  </si>
  <si>
    <t>FD250120</t>
  </si>
  <si>
    <t>energie - prenájom kancelárie: 2025/05</t>
  </si>
  <si>
    <t>FD250141</t>
  </si>
  <si>
    <t>prenájom kancelárie + sklad: 2025/06</t>
  </si>
  <si>
    <t>FD250142</t>
  </si>
  <si>
    <t>energie - prenájom kancelárie: 2025/06</t>
  </si>
  <si>
    <t>FD250159</t>
  </si>
  <si>
    <t>prenájom kancelárie + sklad: 2025/07</t>
  </si>
  <si>
    <t>FD250160</t>
  </si>
  <si>
    <t>energie - prenájom kancelárie: 2025/07</t>
  </si>
  <si>
    <t>FD250033</t>
  </si>
  <si>
    <t>telefón: 2025/01- all
číslo: 0911444057, 0910729433, 0903424335, 0948045166, 0910511789</t>
  </si>
  <si>
    <t>Slovak Telekom a.s.
Bajkalská 28, 81762 Bratislava
IČO: 35763469</t>
  </si>
  <si>
    <t>FD250081</t>
  </si>
  <si>
    <t>telefón: 2025/02- all
číslo: 0911444057, 0910729433, 0903424335, 0948045166, 0910511789</t>
  </si>
  <si>
    <t>FD250126</t>
  </si>
  <si>
    <t>telefón: 2025/03- all
číslo: 0911444057, 0910729433, 0903424335, 0948045166, 0910511789</t>
  </si>
  <si>
    <t>FD250140</t>
  </si>
  <si>
    <t>telefón: 2025/04- all
číslo: 0911444057, 0910729433, 0903424335, 0948045166, 0910511789</t>
  </si>
  <si>
    <t>telefón: 2025/05- all
číslo: 0911444057, 0910729433, 0903424335, 0948045166, 0910511789</t>
  </si>
  <si>
    <t>FD250183</t>
  </si>
  <si>
    <t>telefón: 2025/06- all
číslo: 0911444057, 0910729433, 0903424335, 0948045166, 0910511789</t>
  </si>
  <si>
    <t>FD250001</t>
  </si>
  <si>
    <t>internet - Flexilink MAN: 2025/01</t>
  </si>
  <si>
    <t>VNET a.s.
Černyševského 38, 851 01 Bratislava
IČO: 35845007, IČDPH: SK2020226285</t>
  </si>
  <si>
    <t>FD250018</t>
  </si>
  <si>
    <t>27.1.2025</t>
  </si>
  <si>
    <t>webhosting 24.1.2025 - 24.1.2026 (200 GB úložisko + 10 domén), úprava parametrov
úprava parametrov: migrácia emailov</t>
  </si>
  <si>
    <t>Websupport s.r.o.
Karadžičova 12, 821 08 Bratislava
IČO: 36421928, IČDPH: SK2021869234</t>
  </si>
  <si>
    <t>FD250017</t>
  </si>
  <si>
    <t>webhosting 25.1.2025 - 25.1.2026 (1GB úložisko + 1 doména)</t>
  </si>
  <si>
    <t>FD250016</t>
  </si>
  <si>
    <t>transfer - doména judo.sk 25.1.2025 - 25.3.2026</t>
  </si>
  <si>
    <t>FD250025</t>
  </si>
  <si>
    <t>úprava registračného systému súťaží</t>
  </si>
  <si>
    <t>JS Works, s.r.o.
Topoľčianska 20, 85105 Bratislava
IČO: 46305360</t>
  </si>
  <si>
    <t>FD250031</t>
  </si>
  <si>
    <t>internet - Flexilink MAN: 2025/02</t>
  </si>
  <si>
    <t>FD250036</t>
  </si>
  <si>
    <t>Aktualizácia formulára F6 žiadosť o delegáciu 9.1.2025</t>
  </si>
  <si>
    <t>V - Fit, s.r.o.
Voderady 210, 919 42 Voderady
IČO: 46402977, DIČ: 2023362968</t>
  </si>
  <si>
    <t>FD250015</t>
  </si>
  <si>
    <t>10.2.2025</t>
  </si>
  <si>
    <t>Webhosting: Evidencia členov SZJ 1.1.-31.12.2025</t>
  </si>
  <si>
    <t>Ing.Petr Kalčík 
Ul. 5.května 65, 330 02 Dýšina
IČO: 72194308, DIČ: CZ7502181764</t>
  </si>
  <si>
    <t>FD250056</t>
  </si>
  <si>
    <t>fakturačný program: 21.02.2025 - 20.02.2026</t>
  </si>
  <si>
    <t>SuperFaktura, s.r.o.
Pri Suchom mlyne 6, 811 04 Bratislava
IČO: 46655034</t>
  </si>
  <si>
    <t>FD250083</t>
  </si>
  <si>
    <t>internet - Flexilink MAN: 2025/03</t>
  </si>
  <si>
    <t>FD250121</t>
  </si>
  <si>
    <t>2.4.2025</t>
  </si>
  <si>
    <t>internet - Flexilink MAN: 2025/04</t>
  </si>
  <si>
    <t>FD250144</t>
  </si>
  <si>
    <t>internet - Flexilink MAN: 2025/05</t>
  </si>
  <si>
    <t>FD250163</t>
  </si>
  <si>
    <t>Eset Home Security licencia 1rok, 2 zariadnia 3.6.2025 - 3.6.2026</t>
  </si>
  <si>
    <t>Eset, spol. s.r.o.
Einsteinova 24, 85101 Bratislava
IČO: 31333532, DIČ: 2020317068</t>
  </si>
  <si>
    <t>FD250161</t>
  </si>
  <si>
    <t>internet - Flexilink MAN: 2025/06</t>
  </si>
  <si>
    <t>FD250181</t>
  </si>
  <si>
    <t>3.7.2025</t>
  </si>
  <si>
    <t>internet - Flexilink MAN: 2025/07</t>
  </si>
  <si>
    <t>FD250209</t>
  </si>
  <si>
    <t>rozšírená podpora PHP - judo.sk</t>
  </si>
  <si>
    <t>Webglobe, a.s.
Stará Prievozská 1349/2, 821 09 Bratislava
IČO: 52486567, IČDPH: SK2121061899</t>
  </si>
  <si>
    <t>FD250032</t>
  </si>
  <si>
    <t>nákup: tonery 3.2.2025
tonery HP415X
black 2x
cyan 2x
magenta 2x
yellow 2x</t>
  </si>
  <si>
    <t>Magic Print s.r.o.
Rovniankova 15, 851 02 Bratislava
IČO: 36617661</t>
  </si>
  <si>
    <t>FD250037</t>
  </si>
  <si>
    <t>6.2.2025</t>
  </si>
  <si>
    <t>nákup: tonery a papier A4 4.2.2025
tonery 
HP-651 black 2x
HP-651 color 2x</t>
  </si>
  <si>
    <t>FD250151</t>
  </si>
  <si>
    <t>nákup: tonery 19.5.2025
tonery 
HP-651 black 3x
HP-651 color 3x</t>
  </si>
  <si>
    <t>FD250054</t>
  </si>
  <si>
    <t>doručovateľský servis: 2025/01</t>
  </si>
  <si>
    <t>FD250094</t>
  </si>
  <si>
    <t>doručovateľský servis: 2025/02</t>
  </si>
  <si>
    <t>FD250130</t>
  </si>
  <si>
    <t>doručovateľský servis: 2025/03</t>
  </si>
  <si>
    <t>FD250149</t>
  </si>
  <si>
    <t>doručovateľský servis: 2025/04</t>
  </si>
  <si>
    <t>FD250169</t>
  </si>
  <si>
    <t>doručovateľský servis: 2025/05</t>
  </si>
  <si>
    <t>FD250189</t>
  </si>
  <si>
    <t>doručovateľský servis: 2025/06</t>
  </si>
  <si>
    <t>FD250208</t>
  </si>
  <si>
    <t>11.8.2025</t>
  </si>
  <si>
    <t>doručovateľský servis: 2025/07 1.časť
13,31€ 1.časť R25-4-Poštovné
19,94€ 2.časť R25/2-4-Poštovné</t>
  </si>
  <si>
    <t>FD250124</t>
  </si>
  <si>
    <t>upratovanie 1. kvartál 2025</t>
  </si>
  <si>
    <t>MERIF, s.r.o.
Trstená na Ostrove 239, 930 04 Trstená na Ostrove
IČO: 36278033, IČDPH: SK2022107582</t>
  </si>
  <si>
    <t>FD250175</t>
  </si>
  <si>
    <t>1.7.2025</t>
  </si>
  <si>
    <t>upratovanie 2. kvartál 2025</t>
  </si>
  <si>
    <t>IDK250002</t>
  </si>
  <si>
    <t>25.11.2025</t>
  </si>
  <si>
    <t>Judo klub Kolárovo o.z. 
fakturácia príspevku na činnosť športového klubu v roku 2025
FA 10250042 - medaily, trofeje
FA 10250043 - športové oblečenie</t>
  </si>
  <si>
    <t>Judo Klub Kolárovo o.z.
Kostolné nám. 2590/1 , 9460 Kolárovo
IČO: 50644335, DIČ: 2120731866</t>
  </si>
  <si>
    <t>IDK250003</t>
  </si>
  <si>
    <t>Judo klub Levice SLovensko
FA 212500468 - prenájom športovej haly 25.10.2025</t>
  </si>
  <si>
    <t>Judo Klub Levice Slovensko
M.R.Štefánika 1, 934 01 Levice
IČO: 42371694, DIČ: 2024176143</t>
  </si>
  <si>
    <t>IDK250005</t>
  </si>
  <si>
    <t>Judo klub Pozemné stavby Bratislava
FA - 2025192 - žinienky, metodické pomôcky</t>
  </si>
  <si>
    <t>Judo Klub Pozemné stavby Bratislava
Trnavská cesta 39, 83104 Bratislava
IČO: 31772188</t>
  </si>
  <si>
    <t>IDK250006</t>
  </si>
  <si>
    <t>Judo klub Katsudo Lučenec
štartovné Galanta judo cup 2025 8.11.2025 14os
štartovné Turnaj mladých nádejí Rimavská Sobota 9.11.2025 13os</t>
  </si>
  <si>
    <t>Judo klub Katsudo Lučenec
Adyho 26, 98403 Lučenec
IČO: 42194041</t>
  </si>
  <si>
    <t>IDK250007</t>
  </si>
  <si>
    <t>Judo klub Sparta Považská Bystrica
FA 2025421009 - administrácia turnaja 4.10.2025
zmluva č. 6640728873 - poistenie majetku</t>
  </si>
  <si>
    <t>Judo klub Sparta Považská Bystrica
Športovcov 2114/50, 01701 Považská Bystrica
IČO: 14223902</t>
  </si>
  <si>
    <t>IDK250008</t>
  </si>
  <si>
    <t>Judo Košice
FA 3020250624 - sústredenie (ubytovanie, strava, prenájom športovísk) 2.10.-5.10.2025 25os</t>
  </si>
  <si>
    <t>Judo Košice
Barčianska 13, 040 17 Košice
IČO: 31295690, DIČ: 2021438298</t>
  </si>
  <si>
    <t>IDK250010</t>
  </si>
  <si>
    <t>Telocvičná jednota Sokol Vrútky
štartovné SP Považská Bystrica+TC 4.10.2025 8 os
štartovné MVC Kolárovo 18.10.2025 3os
štartovné SP Levice 25.10.2025 2os
štartovné MVC Galanta 8.11.2025 4os</t>
  </si>
  <si>
    <t>TJ Sokol Vrútky
Kalocsaya 4, 03861 Vrútky
IČO: 36141755, DIČ: 2021031892</t>
  </si>
  <si>
    <t>IDK250011</t>
  </si>
  <si>
    <t>TJ Sokol Prievidza
FA 130003069235 - odber elektrickej energie SSE</t>
  </si>
  <si>
    <t>TJ Sokol Prievidza
Rastislavova 415/2, 971 01 Prievidza
IČO: 42148146</t>
  </si>
  <si>
    <t>IDK250012</t>
  </si>
  <si>
    <t>Judo club TJ Elán Rožňava
FA 2500246407 - nákup kimoná 9ks</t>
  </si>
  <si>
    <t>TJ Elán Rožňava
Štítnická 264/7, 04801 Rožňava
IČO: 31949487, DIČ: 2020955090</t>
  </si>
  <si>
    <t>IDK250013</t>
  </si>
  <si>
    <t>ŠK Arkádia Galanta
FA 20250214 - nákup medailí 280ks</t>
  </si>
  <si>
    <t>ŠK Arkádia Galanta
Cintorínska 1, 92400 GAlanta
IČO: 31872093</t>
  </si>
  <si>
    <t>IDK250014</t>
  </si>
  <si>
    <t>ŠK Zemplín Michalovce - oddiel judo
štartovné - novoročný turnaj Bardejov 25.1.2025 26os
FA 2501001 - preprava novoročný turnaj Bardejov 25.1.2025 28os
FA 82025005 - nákup kimoná 9ks + opasky 15ks</t>
  </si>
  <si>
    <t>ŠK Zemplín Michalovce
Športová 3830/31, 07101 Michalovce
IČO: 31997449, DIČ: 2021659068</t>
  </si>
  <si>
    <t>IDK250015</t>
  </si>
  <si>
    <t>Judo klub Trnava 
FA 251VF051, FA 251VF072 - prenájom telocvične</t>
  </si>
  <si>
    <t>Judo klub Trnava
Štefánikova 23, 917 01 Trnava
IČO: 51735792</t>
  </si>
  <si>
    <t>IDK250016</t>
  </si>
  <si>
    <t>MŠK Vranov nad Topľou
FA FV250284 - preprava na MT GP Považská Bystrica 4.10.2025 10os</t>
  </si>
  <si>
    <t>MŠK Vranov nad Topľou
C.Daxnera 86/2, 09301 Vranov nad Topľou
IČO: 36162469</t>
  </si>
  <si>
    <t>IDK250017</t>
  </si>
  <si>
    <t>TJ Mladosť Poprad
FA 250100551 - nákup športovo-metodických pomôcok</t>
  </si>
  <si>
    <t>TJ Mladosť Poprad
Štefánikova 98/67, 05801 Poprad
IČO: 00688568, DIČ: 2020665658</t>
  </si>
  <si>
    <t>IDK250009</t>
  </si>
  <si>
    <t>28.11.2025</t>
  </si>
  <si>
    <t>IPON judo klub Bratislava
FA 2025081 - nášivka na judogi 14ks</t>
  </si>
  <si>
    <t>Ipon Judo klub Bratislava
Tolstého 854/4, 811 06 Bratislava
IČO: 51339731</t>
  </si>
  <si>
    <t>MS Seniori - Budapešť (HUN), 13.-20.6.2025
Pracovná cesta
Spôsob dopravy : autom 
Počet všetkých osôb na prac. ceste: 7
- športovci:4
- tréneri:2
- fyzio:1
- rozhodca: 
- funkcionári: 1</t>
  </si>
  <si>
    <t>ID250065</t>
  </si>
  <si>
    <t>BTOUR-2025-85</t>
  </si>
  <si>
    <t>13.5.2025</t>
  </si>
  <si>
    <t>oficialne ubytovanie HB 2os/2noci 17.-19.6.2025
osoby: Gregor, Fízeľ</t>
  </si>
  <si>
    <t>HU10234044</t>
  </si>
  <si>
    <t>Budatours KfT
Andrasy út. 2, 1061 Budapet - HUN
IČO: HU10234044</t>
  </si>
  <si>
    <t>oficialne ubytovanie HB 2os/2noci 15.-17.6.2025
osoby: Gregor, Žilka</t>
  </si>
  <si>
    <t>ID250093</t>
  </si>
  <si>
    <t>14.6.2025</t>
  </si>
  <si>
    <t>dialničná známka (HUN) 10 dňová: 14.-23.6.2025
EČV: PKJUDO8</t>
  </si>
  <si>
    <t>Ľubomír Dobrovoda - DTL
Záhradnícka 87, 82108 Bratislava
IČO: 37615564, DIČ: 1025420550, IČDPH: SK1025420550</t>
  </si>
  <si>
    <t>Čestné vyhlásenie J. Gregor</t>
  </si>
  <si>
    <t>dialničná známka (HUN) 10 dňová: 15.-24.6.2025
EČV: BB433GN</t>
  </si>
  <si>
    <t>23.6.2025</t>
  </si>
  <si>
    <t>parkovanie Budapešť 17.-19.6.2025
EČV: BB433GN</t>
  </si>
  <si>
    <t>cestovné náhrady: Pezinok - Budapešť - Pezinok, 14. a 16.6.2025
súkromné motorové vozidlo: Mercedes Benz GLE
účel: prevoz účastníkov
EČV: PKJUDO8
kilometre: 460
počet prepravovaných osôb: 1</t>
  </si>
  <si>
    <t>cestovné náhrady: BB - Budapešť - BB, 15. a 19.6.2025
súkromné motorové vozidlo: Toyota Corrola
účel: prevoz účastníkov
EČV: BB433GN
kilometre: 370
počet prepravovaných osôb: 3</t>
  </si>
  <si>
    <t>cestovné náhrady: BB - Budapešť - BB, 17.6.2025
súkromné motorové vozidlo: Toyota Corrola
účel: prevoz účastníkov
EČV: BL157ZS
kilometre: 370
počet prepravovaných osôb: tam 4, naspäť 3</t>
  </si>
  <si>
    <t xml:space="preserve">Hajas Matej - vyúčtovateľ
</t>
  </si>
  <si>
    <t>cestovné náhrady: BB - Budapešť - BB, 19.6.2025
súkromné motorové vozidlo: Toyota Corrola
účel: prevoz účastníkov
EČV: BL157ZS
kilometre: 370
počet prepravovaných osôb: 4</t>
  </si>
  <si>
    <t>ME Seniori - Podgorica (MNE), 22.-28.4.2025
Pracovná cesta
Spôsob dopravy : autom 
Počet všetkých osôb na prac. ceste:9 
- športovci:5
- tréneri:2
- fyzio:1
- rozhodca: 
- funkcionári:1</t>
  </si>
  <si>
    <t>ID250043</t>
  </si>
  <si>
    <t>FV25108</t>
  </si>
  <si>
    <t>letenky 4os., Viedeň - Podgorica - Viedeň 23.-27.4.2025
osoby: Barto, Žilka, Fízeľ, Gregor</t>
  </si>
  <si>
    <t>Invoice 159/25</t>
  </si>
  <si>
    <t>oficialne ubytovanie HB 1os/4noci 23.-27.4.2025, 2os/3noci 23.-26.4.2025, 1os/3noci 24.-27.4.2025 + 3xEJU Fee + 4x Late Entry fee
osoby: Gregor, Barto, Žilka, Fízeľ</t>
  </si>
  <si>
    <t>FV25106</t>
  </si>
  <si>
    <t>letenka 1os., Viedeň - Podgorica - Viedeň 21.-24.4.2025
osoby: Tománek J</t>
  </si>
  <si>
    <t>Invoice 158/25</t>
  </si>
  <si>
    <t>oficialne ubytovanie HB 1os/3noci 21.-24.4.2025
osoby: Tománek J</t>
  </si>
  <si>
    <t>bankové poplatky: zahraničný transfer
4 poplatky (2x20€ a 2x3€)</t>
  </si>
  <si>
    <t>parkovanie Schwechat 23.-26.4.2025</t>
  </si>
  <si>
    <t>stravné náhrady: 1os/4dni 21.-24.4.2025
osoba: Tománek J</t>
  </si>
  <si>
    <t>stravné náhrady: 1os/5dni 23.-27.4.2025
osoba: Gregor</t>
  </si>
  <si>
    <t>stravné náhrady: 2os/4dni 23.-26.4.2025
osoba: Žilka, Barto</t>
  </si>
  <si>
    <t>stravné náhrady: 1os/4dni 24.-27.4.2025
osoba: Fízeľ</t>
  </si>
  <si>
    <t>cestovné náhrady: BB - Schwechat - BB, 23.-26.4.2025
súkromné motorové vozidlo: Toyota Corrola
účel: prevoz účastníkov
EČV: BB433GN
kilometre: 536
počet prepravovaných osôb: 4</t>
  </si>
  <si>
    <t>MS Dorast - Sofia (BLG), 27. - 31.8.2025
Pracovná cesta
Spôsob dopravy : autom + letecky
Počet všetkých osôb na prac. ceste: 3
- športovci:2
- tréneri:1
- fyzio:
- rozhodca:</t>
  </si>
  <si>
    <t>ID250110</t>
  </si>
  <si>
    <t>4.8.2025</t>
  </si>
  <si>
    <t>letenky 3os., Viedeň - Sofia - Viedeň 27. a 30.8.2025
osoby: Matuszek, Vidovicova, Matuszekova Paula</t>
  </si>
  <si>
    <t>2025-17</t>
  </si>
  <si>
    <t>6.8.2025</t>
  </si>
  <si>
    <t>oficialne ubytovanie FB 3os/3noci 27.-31.8.2025
osoby: Matuszek, Vidovicova, Matuszekova Paula</t>
  </si>
  <si>
    <t>Bulgarian judo Federation
Vassil Levski Blvd. 1040, Sofia
IČO: 831333217</t>
  </si>
  <si>
    <t>VIE254575</t>
  </si>
  <si>
    <t>26.8.2025</t>
  </si>
  <si>
    <t>parkovanie Schwechat 27.-30.8.2025</t>
  </si>
  <si>
    <t>ATU15447005</t>
  </si>
  <si>
    <t>Flughafen Wien Aktiengesellschaft
Postfach 1, 1300 Wien-Austria
IČO: ATU15447005</t>
  </si>
  <si>
    <t>cestovné náhrady: BB - Schwechat - BB, 27.-30.8.2025
súkromné motorové vozidlo: Toyota Corrola
účel: prevoz účastníkov
EČV: BB635HE
kilometre: 542
počet prepravovaných osôb: 3</t>
  </si>
  <si>
    <t>MS Juniori - Lima (PER), 30.9.-8.10.2025
Pracovná cesta
Spôsob dopravy : autom + letecky 
Počet všetkých osôb na prac. ceste: 9
- športovci: 5
- tréneri:4
- fyzio:
- rozhodca:</t>
  </si>
  <si>
    <t>ID250124</t>
  </si>
  <si>
    <t>FV25262</t>
  </si>
  <si>
    <t>letenky 1os., Viedeň - Lima - Viedeň 4. a 8.10.2025
osoba: Filkorová N</t>
  </si>
  <si>
    <t>FV25261</t>
  </si>
  <si>
    <t>letenky 4os., Viedeň - Lima - Viedeň 30.9. a 7.10.2025
osoba: Tománek J, Tománek J jr., Tománková P, Tománková L</t>
  </si>
  <si>
    <t>letenky 1os., Viedeň - Lima - Viedeň 30.9. a 7.10.2025 1. časť
osoba: Ryugo IDE Fukuma
1. časť 989,08 € R25-5-MSME
2. časť 688,92 € R25/2-5-MSME</t>
  </si>
  <si>
    <t>LIM-IJF-WCJ-2025-SVK001</t>
  </si>
  <si>
    <t>19.9.2025</t>
  </si>
  <si>
    <t>oficialne ubytovanie 2os/7noci, 30.9.-7.10.2025
osoby: Tománek J, Tománek J jr.</t>
  </si>
  <si>
    <t>Federación Deportiva Peruana de Judo
Calle Marcos Dongo 192-190, Lima - Puebo Libre</t>
  </si>
  <si>
    <t>bankové poplatky: zahraničný transfer platba FA SVK001
2 poplatky 20€+11,30€</t>
  </si>
  <si>
    <t>LIM-IJF-WCJ-2025-SVK002</t>
  </si>
  <si>
    <t>2.10.2025</t>
  </si>
  <si>
    <t>oficialne ubytovanie 1os/3noci, 5.10.-8.10.2025
osoba: Filkorová</t>
  </si>
  <si>
    <t>bankové poplatky: zahraničný transfer platba FA SVK002
2 poplatky 20€+11,32€</t>
  </si>
  <si>
    <t>8.10.2025</t>
  </si>
  <si>
    <t>parkovanie letisko Schwechat 8.10.2025</t>
  </si>
  <si>
    <t>RG2025/102064</t>
  </si>
  <si>
    <t>9.10.2025</t>
  </si>
  <si>
    <t>22.10.2025</t>
  </si>
  <si>
    <t>parkovanie Fischamend 5.-10.10.2025 + 2x transfer na letisko
osoby: Matuszek M, Filkorova N</t>
  </si>
  <si>
    <t>AUT71297205</t>
  </si>
  <si>
    <t>Panda parken - flughafen parken Gmbh
IČO: AUT71297205</t>
  </si>
  <si>
    <t>cestovné náhrady: BB - Schwechat - BB, 5.10.2025
súkromné motorové vozidlo: Seat Alhambra
účel: prevoz účastníkov
EČV: BB635HE
kilometre: 540 
počet prepravovaných osôb:2</t>
  </si>
  <si>
    <t>25/646971496/001</t>
  </si>
  <si>
    <t>nákup PHM: Toyota Proace, BT598BY, 8.10.2025
služobné motorové vozidlo: Toyota Proace
EČV: BT598BY
účel: prevoz účastníkov
kilometre: 352
počet prepravovaných osôb: 5</t>
  </si>
  <si>
    <t>23.10.2025</t>
  </si>
  <si>
    <t>stravné náhrady: 3os/9dni 30.9.-8.10.2025
osoby: Tománek J, Tománek J jr, Tománková L</t>
  </si>
  <si>
    <t>stravné náhrady: 1os/5dni 30.9.-8.10.2025
osoby: Filkorová N</t>
  </si>
  <si>
    <t>ME U-23 Kišiňov (MDA), 31.10.-2.11.2025</t>
  </si>
  <si>
    <t>Majstrovstvá Slovenska</t>
  </si>
  <si>
    <t>M SR - veteráni/-ky, Považská Bystrica, 26.4.2025
počet pretekárov: 83</t>
  </si>
  <si>
    <t>Hrubé mzdy vyplatené zamestnancom vrátane odvodov zamestnávateľa počet fyzických osôb: 8, obdobie: 2025/04
osoby: 502, 503, 504, 505, 506, 507, 508, 509</t>
  </si>
  <si>
    <t>ID250058</t>
  </si>
  <si>
    <t>cestovné a stravné náhrady rozhodcovia: 9os. / 26.4.2025
osoby: Kubica Juraj, Kubica Jakub, Mácová, Beňová, Seková, Izák, Babčianska, Varešinský, Zeman</t>
  </si>
  <si>
    <t>Kubica Juraj - vyúčtovateľ</t>
  </si>
  <si>
    <t>administrácia súťaže a preprava techniky Považská Bystrica 26.4.2025</t>
  </si>
  <si>
    <t>Sloník.sk - Ing. Stanislav Kuchár
Matice Slovenskej 790/11/6, 024 01 Kysucké Nové Mesto
IČO: 41932676, DIČ: 1075445701</t>
  </si>
  <si>
    <t>14.5.2025</t>
  </si>
  <si>
    <t>prenájom priestorov / haly 26.4.2025</t>
  </si>
  <si>
    <t>Mestské športové kluby Považská Bystrica s.r.o.
Ulica Odborov 244/8, 01701 Považská Bystrica
IČO: 31637655, DIČ: 2020440488, IČDPH: SK2020440488</t>
  </si>
  <si>
    <t>zdravotnícko - lekárske zabezpečenie 26.04.2025</t>
  </si>
  <si>
    <t>Rescue Považie záchranný systém
ul. Športovcov 2114/50, 017 01 Považská Bystrica
IČO: 53040376, DIČ: 2121248019</t>
  </si>
  <si>
    <t>3/2025</t>
  </si>
  <si>
    <t>technické zabezpečenie tatami 2x</t>
  </si>
  <si>
    <t>Zmluva o dobrovoľníckej činnosti 2/2025</t>
  </si>
  <si>
    <t>náhrada strateného času dobrovoľníka 
osoba: Beňová Sofia</t>
  </si>
  <si>
    <t>Samuel Háger - vyúčtovateľ
Silvánová 35, 90201 Pezinok</t>
  </si>
  <si>
    <t>M SR - dorastenci/-ky, Banská Bystrica, 4.5.2025
počet pretekárov: 171</t>
  </si>
  <si>
    <t>ID250059</t>
  </si>
  <si>
    <t>administrácia súťaže a preprava techniky Banská Bystrica 4.5.2025</t>
  </si>
  <si>
    <t>cestovné a stravné náhrady rozhodcovia: 11os. / 4.5.2025
osoby: Donnner, Jukl, Babčianska, Jankovics, Kubica Juraj, Orth, Kubica Jakub, Škultéty, Háger, Varešinský, Krížová</t>
  </si>
  <si>
    <t>Donner Michal - vyučtovateľ</t>
  </si>
  <si>
    <t>zdravotnícko - lekárske zabezpečenie 4.05.2025</t>
  </si>
  <si>
    <t>Medevac
Šalgotariánska 348/10, 974 04 Banská Bystrica
IČO: 42005400, DIČ: 8144909105</t>
  </si>
  <si>
    <t>organizačno-technické zabezpečenie tatami 3x</t>
  </si>
  <si>
    <t>Hrubé mzdy vyplatené zamestnancom vrátane odvodov zamestnávateľa počet fyzických osôb: 13, obdobie: 2025/05
osoby: 510, 511, 512, 513, 514, 515, 516, 517, 518, 519, 520, 521, 522</t>
  </si>
  <si>
    <t>M SR - žiaci, Rimavská Sobota, 24.5.2025
počet pretekárov: 320</t>
  </si>
  <si>
    <t>ID250073</t>
  </si>
  <si>
    <t>26.5.2025</t>
  </si>
  <si>
    <t>ozvučenie podujatia M SR žiaci</t>
  </si>
  <si>
    <t>DB Centrum, s.r.o.
Žíp 13, 98021 Bátka
IČO: 47554282, DIČ: 2023962094</t>
  </si>
  <si>
    <t>administrácia súťaže, preprava techniky a ubytovanie 1os. Rimavská Sobota 24.5.2025</t>
  </si>
  <si>
    <t>cestovné a stravné náhrady rozhodcovia: 13os. / 26.4.2025
osoby: Kincelová, Donner, Pospíšek, Kubica Juraj, Kubica Jakub, Hošták, Škultéty, Krížová, Mácová, Szorád, Dobiášová, Kurhajcová, Pospíšková</t>
  </si>
  <si>
    <t>Kincelová Dominika - vyúčtovateľ</t>
  </si>
  <si>
    <t>Hrubé mzdy vyplatené zamestnancom vrátane odvodov zamestnávateľa počet fyzických osôb: 14, obdobie: 2024/05
osoby: 523, 524, 525, 526, 527, 528, 529, 530, 531, 532, 533, 534, 535, 536</t>
  </si>
  <si>
    <t>organizačno-technické zabezpečenie tatami 4x</t>
  </si>
  <si>
    <t>TJ Mladosť- Relax Rimavská Sobota</t>
  </si>
  <si>
    <t>Liga muži + ženy, I.kolo, Banská Bystrica 1.3.2025
počet pretekárov: 57</t>
  </si>
  <si>
    <t>ID250030</t>
  </si>
  <si>
    <t>administrácia súťaže a preprava techniky Banská Bystrica 1.3.2025</t>
  </si>
  <si>
    <t>cestovné a stravné náhrady rozhodcovia: 6os. / 1.3.2025
osoby: Lazar, Svoreň, Jankovics, Slanina, Chovan, Szorád,</t>
  </si>
  <si>
    <t>Sršeň Maroš - vyúčtovateľ</t>
  </si>
  <si>
    <t>zdravotnícko - lekárske zabezpečenie 1.3.2024</t>
  </si>
  <si>
    <t>Hrubé mzdy vyplatené zamestnancom vrátane odvodov zamestnávateľa počet fyzických osôb: 8, obdobie: 2025/03
osoby: 468, 469, 470, 471, 472, 473, 474, 475</t>
  </si>
  <si>
    <t>Liga dorastenci + dorastenky I. kolo, BB 8.6.2025
počet pretekárov: 101</t>
  </si>
  <si>
    <t>ID250080</t>
  </si>
  <si>
    <t>administrácia súťaže a preprava techniky Banská Bystrica 8.6.2025</t>
  </si>
  <si>
    <t>cestovné a stravné náhrady rozhodcovia: 11os. / 8.6.2025
osoby: Svoreň, Pospíšek, Donner, Slanina, Krížova, Pospíšková, Orth, Hošták, Varešínský, Chovan, Babčianska</t>
  </si>
  <si>
    <t>Juraj Svoreň - vyúčtovateľ</t>
  </si>
  <si>
    <t>zdravotnícko - lekárske zabezpečenie 8.6.2025</t>
  </si>
  <si>
    <t>Hrubé mzdy vyplatené zamestnancom vrátane odvodov zamestnávateľa počet fyzických osôb: 15, obdobie: 2025/06
osoby: 537, 538, 539, 540, 541, 542, 543, 544, 545, 546, 547, 548, 549, 550, 551</t>
  </si>
  <si>
    <t>Školenie trénerov I. kvalifikačného stupňa Prievidza 6.-8.6.2025
Pracovná cesta
Spôsob dopravy : autom 
Počet všetkých osôb na prac. ceste: 1
- športovci:
- tréneri:
- fyzio:
- rozhodca: 
- školitel: 1</t>
  </si>
  <si>
    <t xml:space="preserve"> 9/846</t>
  </si>
  <si>
    <t>ubytovanie 1os/2noci, 6.-8.6.2025
osoba: Benko Jozef</t>
  </si>
  <si>
    <t>Martina Švejdová Spektrum
Necpalská cesta 16, 97101 Prievidza
IČO: 55095721, DIČ: 1080206611</t>
  </si>
  <si>
    <t>cestovné a stravné náhrady školitel: 1os. / 6.-8.6.2025
osoby: Benko Jozef</t>
  </si>
  <si>
    <t>Škultéty Denis
V. Benedikta 23, 97101 Prievidza</t>
  </si>
  <si>
    <t>FD250218</t>
  </si>
  <si>
    <t>školenie: Športový špeciál jeseň 2025, 2os
osoby: Pisoň P, Slanina D</t>
  </si>
  <si>
    <t>PragmaSys s.r.o.
Hlinícka 1165/2, 907 01 Myjava
IČO: 47632470, IČDPH: SK2024011484</t>
  </si>
  <si>
    <t>ID250113</t>
  </si>
  <si>
    <t>5.8.2025</t>
  </si>
  <si>
    <t>ME Veteráni Riga (LAT), 21.-25.5.2025: preplatenie ŠTARTOVNÉ
Osoby:
Pisoň M., Minarovič R.</t>
  </si>
  <si>
    <t>Pisoň Martin - vyúčtovateľ
Komárnická 120/50, 82102 Bratislava</t>
  </si>
  <si>
    <t>FD250396</t>
  </si>
  <si>
    <t>S2025-001</t>
  </si>
  <si>
    <t>26.1.2026</t>
  </si>
  <si>
    <t>uskladnenie tatami rok 2025 1. časť
1. časť 831,01€ R25-5-Rozne
2. čast 582,22€ R25/2-5-Rozne
3. časť 62,77€ R25-7-Rozne</t>
  </si>
  <si>
    <t>ROME trans, s.r.o.
Záhradná 16, 900 26 SlovenskýGrob
IČO: 47565969, IČDPH: SK2023992718</t>
  </si>
  <si>
    <t>FD250080</t>
  </si>
  <si>
    <t>0001FV000222/25</t>
  </si>
  <si>
    <t>nákup: Plakety 3x</t>
  </si>
  <si>
    <t>Victory sport spol. s r.o.
Junácka 6, 83104 Bratislava
IČO: 35774282</t>
  </si>
  <si>
    <t>FD250107</t>
  </si>
  <si>
    <t>0001FV000288/25</t>
  </si>
  <si>
    <t>nákup: Plakety 1x</t>
  </si>
  <si>
    <t>FD250136</t>
  </si>
  <si>
    <t>nákup: diplomy 360x</t>
  </si>
  <si>
    <t>gr8design s.r.o.
Paulenova 1830/46, 900 81 Šenkvice
IČO: 50104527, IČDPH: SK2120187652</t>
  </si>
  <si>
    <t>FD250147</t>
  </si>
  <si>
    <t>nákup: medaile 560x</t>
  </si>
  <si>
    <t>LB Design, s.r.o.
Záhradná 17, 902 01 Pezinok
IČO: 36747599, IČDPH: SK2022331564</t>
  </si>
  <si>
    <t>FD250150</t>
  </si>
  <si>
    <t>001FV000556/25</t>
  </si>
  <si>
    <t>nákup: kazeta s diplomom 1x</t>
  </si>
  <si>
    <t>FD250132</t>
  </si>
  <si>
    <t>D02-20250004</t>
  </si>
  <si>
    <t>nákup: 1x SOKUTEIKI - nástroj na meranie kimona podľa predpisov IJF</t>
  </si>
  <si>
    <t>JDC Organizer s.r.o.
Vyšehradská 1349/2, 128 00 Praha 2, Nové Město
IČO: 08339864</t>
  </si>
  <si>
    <t>16125150100449</t>
  </si>
  <si>
    <t>16425100200754</t>
  </si>
  <si>
    <t>872732687558</t>
  </si>
  <si>
    <t>7325150100084</t>
  </si>
  <si>
    <t>7725100300219</t>
  </si>
  <si>
    <t>16025150100968</t>
  </si>
  <si>
    <t>16325100300852</t>
  </si>
  <si>
    <t>400038183974</t>
  </si>
  <si>
    <t>400038184543</t>
  </si>
  <si>
    <t>Kontaktná osoba zodpovedná za vyplnený formulár
meno a priezvisko: Dušan Slanina
e-mail: ekonom@judo.sk
tel. kontakt (mobil): 0905237382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</si>
</sst>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63" val="4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view="pageBreakPreview" topLeftCell="A116" zoomScale="6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47"/>
      <c r="D1" s="347"/>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1355</v>
      </c>
      <c r="C6" s="205"/>
      <c r="D6" s="205"/>
    </row>
    <row r="7" spans="1:4" s="18" customFormat="1" ht="15" customHeight="1" x14ac:dyDescent="0.25">
      <c r="A7" s="296"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6" t="s">
        <v>1358</v>
      </c>
      <c r="C10" s="205"/>
      <c r="D10" s="205"/>
    </row>
    <row r="11" spans="1:4" s="18" customFormat="1" ht="42.75" customHeight="1" x14ac:dyDescent="0.25">
      <c r="A11" s="296" t="s">
        <v>1359</v>
      </c>
      <c r="C11" s="205"/>
      <c r="D11" s="205"/>
    </row>
    <row r="12" spans="1:4" s="18" customFormat="1" ht="20.399999999999999" customHeight="1" x14ac:dyDescent="0.25">
      <c r="A12" s="304" t="s">
        <v>1378</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48"/>
      <c r="D21" s="348"/>
    </row>
    <row r="22" spans="1:4" x14ac:dyDescent="0.25">
      <c r="C22" s="349"/>
      <c r="D22" s="348"/>
    </row>
    <row r="23" spans="1:4" ht="66" x14ac:dyDescent="0.25">
      <c r="A23" s="23" t="s">
        <v>1379</v>
      </c>
      <c r="C23" s="255"/>
      <c r="D23" s="256"/>
    </row>
    <row r="24" spans="1:4" ht="12.75" customHeight="1" x14ac:dyDescent="0.25">
      <c r="C24" s="345"/>
      <c r="D24" s="346"/>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1360</v>
      </c>
    </row>
    <row r="32" spans="1:4" ht="12.6" customHeight="1" x14ac:dyDescent="0.25"/>
    <row r="33" spans="1:3" ht="15.75" customHeight="1" x14ac:dyDescent="0.25">
      <c r="A33" s="19" t="s">
        <v>1361</v>
      </c>
    </row>
    <row r="34" spans="1:3" ht="12.6" customHeight="1" x14ac:dyDescent="0.25"/>
    <row r="35" spans="1:3" ht="52.8" x14ac:dyDescent="0.25">
      <c r="A35" s="19" t="s">
        <v>1363</v>
      </c>
    </row>
    <row r="36" spans="1:3" ht="12" customHeight="1" x14ac:dyDescent="0.25"/>
    <row r="37" spans="1:3" ht="26.4" x14ac:dyDescent="0.25">
      <c r="A37" s="271" t="s">
        <v>1362</v>
      </c>
    </row>
    <row r="39" spans="1:3" ht="79.2" x14ac:dyDescent="0.25">
      <c r="A39" s="23" t="s">
        <v>1364</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1365</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1366</v>
      </c>
    </row>
    <row r="49" spans="1:1" ht="12" customHeight="1" x14ac:dyDescent="0.25"/>
    <row r="50" spans="1:1" ht="39.6" x14ac:dyDescent="0.25">
      <c r="A50" s="19" t="s">
        <v>1367</v>
      </c>
    </row>
    <row r="51" spans="1:1" ht="12.75" customHeight="1" x14ac:dyDescent="0.25"/>
    <row r="52" spans="1:1" ht="79.2" x14ac:dyDescent="0.25">
      <c r="A52" s="19" t="s">
        <v>1368</v>
      </c>
    </row>
    <row r="53" spans="1:1" ht="12.75" customHeight="1" x14ac:dyDescent="0.25"/>
    <row r="54" spans="1:1" ht="39.6" x14ac:dyDescent="0.25">
      <c r="A54" s="19" t="s">
        <v>1369</v>
      </c>
    </row>
    <row r="56" spans="1:1" x14ac:dyDescent="0.25">
      <c r="A56" s="19" t="s">
        <v>16</v>
      </c>
    </row>
    <row r="58" spans="1:1" x14ac:dyDescent="0.25">
      <c r="A58" s="19" t="s">
        <v>17</v>
      </c>
    </row>
    <row r="60" spans="1:1" ht="121.8" customHeight="1" x14ac:dyDescent="0.25">
      <c r="A60" s="23" t="s">
        <v>1370</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1371</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1389</v>
      </c>
    </row>
    <row r="73" spans="1:1" ht="39.6" x14ac:dyDescent="0.25">
      <c r="A73" s="23" t="s">
        <v>1390</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1380</v>
      </c>
    </row>
    <row r="96" spans="1:2" x14ac:dyDescent="0.25">
      <c r="A96" s="23"/>
    </row>
    <row r="97" spans="1:4" x14ac:dyDescent="0.25">
      <c r="A97" s="260" t="s">
        <v>40</v>
      </c>
    </row>
    <row r="98" spans="1:4" ht="68.400000000000006" customHeight="1" x14ac:dyDescent="0.25">
      <c r="A98" s="23" t="s">
        <v>1381</v>
      </c>
    </row>
    <row r="99" spans="1:4" x14ac:dyDescent="0.25">
      <c r="A99" s="23"/>
    </row>
    <row r="100" spans="1:4" x14ac:dyDescent="0.25">
      <c r="A100" s="260" t="s">
        <v>41</v>
      </c>
    </row>
    <row r="101" spans="1:4" ht="79.2" x14ac:dyDescent="0.25">
      <c r="A101" s="23" t="s">
        <v>1382</v>
      </c>
    </row>
    <row r="102" spans="1:4" x14ac:dyDescent="0.25">
      <c r="A102" s="23"/>
    </row>
    <row r="103" spans="1:4" x14ac:dyDescent="0.25">
      <c r="A103" s="297" t="s">
        <v>42</v>
      </c>
    </row>
    <row r="104" spans="1:4" ht="52.8" x14ac:dyDescent="0.25">
      <c r="A104" s="23" t="s">
        <v>1383</v>
      </c>
    </row>
    <row r="105" spans="1:4" x14ac:dyDescent="0.25">
      <c r="A105" s="23"/>
      <c r="B105" s="20" t="s">
        <v>43</v>
      </c>
    </row>
    <row r="106" spans="1:4" x14ac:dyDescent="0.25">
      <c r="A106" s="260" t="s">
        <v>44</v>
      </c>
    </row>
    <row r="107" spans="1:4" ht="71.25" customHeight="1" x14ac:dyDescent="0.25">
      <c r="A107" s="19" t="s">
        <v>1384</v>
      </c>
    </row>
    <row r="108" spans="1:4" ht="39.6" x14ac:dyDescent="0.25">
      <c r="A108" s="19" t="s">
        <v>1374</v>
      </c>
    </row>
    <row r="109" spans="1:4" ht="26.4" x14ac:dyDescent="0.25">
      <c r="A109" s="19" t="s">
        <v>45</v>
      </c>
    </row>
    <row r="110" spans="1:4" ht="10.5" customHeight="1" x14ac:dyDescent="0.25">
      <c r="D110" s="20" t="s">
        <v>43</v>
      </c>
    </row>
    <row r="111" spans="1:4" ht="99.75" customHeight="1" x14ac:dyDescent="0.25">
      <c r="A111" s="23" t="s">
        <v>1373</v>
      </c>
    </row>
    <row r="112" spans="1:4" ht="26.4" x14ac:dyDescent="0.25">
      <c r="A112" s="19" t="s">
        <v>1372</v>
      </c>
    </row>
    <row r="114" spans="1:2" ht="184.8" x14ac:dyDescent="0.25">
      <c r="A114" s="23" t="s">
        <v>1385</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1386</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1375</v>
      </c>
    </row>
    <row r="133" spans="1:1" ht="61.5" customHeight="1" x14ac:dyDescent="0.25">
      <c r="A133" s="303" t="s">
        <v>1387</v>
      </c>
    </row>
    <row r="134" spans="1:1" x14ac:dyDescent="0.25">
      <c r="A134" s="260" t="s">
        <v>1388</v>
      </c>
    </row>
    <row r="135" spans="1:1" ht="105.6" x14ac:dyDescent="0.25">
      <c r="A135" s="303" t="s">
        <v>1376</v>
      </c>
    </row>
    <row r="136" spans="1:1" x14ac:dyDescent="0.25">
      <c r="A136"/>
    </row>
    <row r="137" spans="1:1" ht="71.55" customHeight="1" x14ac:dyDescent="0.25">
      <c r="A137" s="302"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view="pageBreakPreview" zoomScale="60" zoomScaleNormal="100" workbookViewId="0">
      <pane ySplit="7" topLeftCell="A29"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50" t="s">
        <v>57</v>
      </c>
      <c r="B1" s="350"/>
      <c r="C1" s="350"/>
      <c r="D1" s="350"/>
      <c r="E1" s="350"/>
      <c r="F1" s="350"/>
      <c r="G1" s="350"/>
      <c r="H1" s="350"/>
      <c r="I1" s="52"/>
      <c r="J1" s="37"/>
    </row>
    <row r="2" spans="1:11" ht="15.6" x14ac:dyDescent="0.3">
      <c r="A2" s="356" t="s">
        <v>58</v>
      </c>
      <c r="B2" s="356"/>
      <c r="C2" s="356"/>
      <c r="D2" s="356"/>
      <c r="E2" s="356"/>
      <c r="F2" s="356"/>
      <c r="G2" s="356"/>
      <c r="H2" s="354" t="str">
        <f>+Doklady!I100</f>
        <v>V2</v>
      </c>
      <c r="I2" s="354"/>
    </row>
    <row r="3" spans="1:11" ht="13.8" x14ac:dyDescent="0.25">
      <c r="A3" s="40"/>
      <c r="B3" s="40"/>
      <c r="C3" s="40"/>
      <c r="D3" s="40"/>
      <c r="E3" s="40"/>
      <c r="F3" s="40"/>
      <c r="G3" s="40"/>
      <c r="H3" s="355">
        <f>+Doklady!I101</f>
        <v>45887</v>
      </c>
      <c r="I3" s="355"/>
    </row>
    <row r="4" spans="1:11" ht="15.75" customHeight="1" x14ac:dyDescent="0.25">
      <c r="A4" s="41" t="s">
        <v>59</v>
      </c>
      <c r="B4" s="351" t="s">
        <v>60</v>
      </c>
      <c r="C4" s="352"/>
      <c r="D4" s="352"/>
      <c r="E4" s="35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0.399999999999999"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view="pageBreakPreview" zoomScale="60"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59" t="s">
        <v>311</v>
      </c>
      <c r="B1" s="360"/>
      <c r="C1" s="174">
        <v>46022</v>
      </c>
      <c r="D1" s="26"/>
      <c r="G1" s="252">
        <v>45688</v>
      </c>
    </row>
    <row r="2" spans="1:7" ht="13.8" x14ac:dyDescent="0.25">
      <c r="A2" s="28"/>
      <c r="B2" s="28"/>
      <c r="G2" s="252">
        <v>45716</v>
      </c>
    </row>
    <row r="3" spans="1:7" ht="13.8" x14ac:dyDescent="0.25">
      <c r="A3" s="30" t="s">
        <v>312</v>
      </c>
      <c r="B3" s="357" t="str">
        <f>INDEX(Adr!B:B,Doklady!B102+1)</f>
        <v>Slovenský zväz Judo</v>
      </c>
      <c r="C3" s="357"/>
      <c r="D3" s="357"/>
      <c r="G3" s="252">
        <v>45747</v>
      </c>
    </row>
    <row r="4" spans="1:7" ht="13.8" x14ac:dyDescent="0.25">
      <c r="A4" s="30" t="s">
        <v>313</v>
      </c>
      <c r="B4" s="29" t="str">
        <f>RIGHT("0000"&amp;INDEX(Adr!A:A,Doklady!B102+1),8)</f>
        <v>17308518</v>
      </c>
      <c r="G4" s="252">
        <v>45777</v>
      </c>
    </row>
    <row r="5" spans="1:7" ht="13.8" x14ac:dyDescent="0.25">
      <c r="A5" s="30" t="s">
        <v>314</v>
      </c>
      <c r="B5" s="29" t="str">
        <f>INDEX(Adr!D:D,Doklady!B102+1)&amp;", "&amp;INDEX(Adr!E:E,Doklady!B102+1)</f>
        <v>Olympijské námestie 14290/1,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129672</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129672</v>
      </c>
      <c r="G15" s="252"/>
    </row>
    <row r="16" spans="1:7" ht="13.8" x14ac:dyDescent="0.25">
      <c r="G16" s="252"/>
    </row>
    <row r="17" spans="1:5" ht="72" customHeight="1" x14ac:dyDescent="0.25">
      <c r="A17" s="358" t="s">
        <v>328</v>
      </c>
      <c r="B17" s="358"/>
      <c r="C17" s="358"/>
      <c r="D17" s="35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3"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33" t="s">
        <v>1503</v>
      </c>
      <c r="B1" s="333"/>
      <c r="C1" s="333"/>
      <c r="D1" s="333"/>
      <c r="E1" s="333"/>
      <c r="F1" s="333"/>
      <c r="G1" s="333"/>
      <c r="H1" s="333"/>
      <c r="I1" s="333"/>
    </row>
    <row r="2" spans="1:26" ht="7.5" customHeight="1" x14ac:dyDescent="0.2">
      <c r="C2" s="8"/>
      <c r="D2" s="8"/>
      <c r="E2" s="8"/>
      <c r="F2" s="8"/>
      <c r="G2" s="8"/>
      <c r="H2" s="8"/>
      <c r="I2" s="8"/>
    </row>
    <row r="3" spans="1:26" s="9" customFormat="1" ht="26.1" customHeight="1" x14ac:dyDescent="0.25">
      <c r="B3" s="160" t="s">
        <v>59</v>
      </c>
      <c r="C3" s="334" t="str">
        <f>INDEX(Adr!B2:B87,Doklady!B102)</f>
        <v>Slovenský zväz Judo</v>
      </c>
      <c r="D3" s="334"/>
      <c r="E3" s="334"/>
      <c r="F3" s="334"/>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17308518</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35" t="s">
        <v>333</v>
      </c>
      <c r="F9" s="336"/>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29">
        <f>SUMIF(K:K,A10,I:I)</f>
        <v>0</v>
      </c>
      <c r="F10" s="330"/>
      <c r="L10" s="120" t="s">
        <v>334</v>
      </c>
      <c r="M10" s="118"/>
      <c r="N10" s="118"/>
      <c r="O10" s="118"/>
      <c r="P10" s="118"/>
      <c r="Q10" s="118"/>
      <c r="R10" s="118"/>
      <c r="S10" s="118"/>
    </row>
    <row r="11" spans="1:26" ht="17.399999999999999" x14ac:dyDescent="0.3">
      <c r="A11" s="69" t="s">
        <v>319</v>
      </c>
      <c r="B11" s="70" t="s">
        <v>320</v>
      </c>
      <c r="C11" s="126">
        <f>SUMIF(FP!J:J,Doklady!$B$1&amp;A11,FP!D:D)</f>
        <v>129672</v>
      </c>
      <c r="D11" s="126">
        <f>+C11-E11</f>
        <v>129672</v>
      </c>
      <c r="E11" s="337">
        <f>+I39-I42+I44-I47</f>
        <v>0</v>
      </c>
      <c r="F11" s="338"/>
      <c r="J11" s="176"/>
      <c r="L11" s="161" t="str">
        <f>L41</f>
        <v>a - judo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29">
        <f>SUMIF(K:K,A12,I:I)</f>
        <v>0</v>
      </c>
      <c r="F12" s="330"/>
      <c r="J12" s="177"/>
      <c r="L12" s="161" t="str">
        <f>L42</f>
        <v>a - judo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29">
        <f>SUMIF(K:K,A13,I:I)</f>
        <v>0</v>
      </c>
      <c r="F13" s="330"/>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39">
        <f>SUMIF(K:K,A14,I:I)</f>
        <v>0</v>
      </c>
      <c r="F14" s="340"/>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21" t="s">
        <v>336</v>
      </c>
      <c r="C16" s="322"/>
      <c r="D16" s="322"/>
      <c r="E16" s="322"/>
      <c r="F16" s="322"/>
      <c r="G16" s="322"/>
      <c r="H16" s="323"/>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24" t="s">
        <v>339</v>
      </c>
      <c r="C17" s="324"/>
      <c r="D17" s="324"/>
      <c r="E17" s="324"/>
      <c r="F17" s="324"/>
      <c r="G17" s="324"/>
      <c r="H17" s="324"/>
      <c r="I17" s="73">
        <f>SUMIF(FP!I:I,Doklady!$B$1&amp;A17,FP!D:D)</f>
        <v>129672</v>
      </c>
      <c r="T17" s="86"/>
    </row>
    <row r="18" spans="1:20" x14ac:dyDescent="0.2">
      <c r="A18" s="135" t="s">
        <v>340</v>
      </c>
      <c r="B18" s="324" t="s">
        <v>341</v>
      </c>
      <c r="C18" s="324"/>
      <c r="D18" s="324"/>
      <c r="E18" s="324"/>
      <c r="F18" s="324"/>
      <c r="G18" s="324"/>
      <c r="H18" s="324"/>
      <c r="I18" s="73">
        <f>SUMIF(FP!I:I,Doklady!$B$1&amp;A18,FP!D:D)</f>
        <v>0</v>
      </c>
    </row>
    <row r="19" spans="1:20" x14ac:dyDescent="0.2">
      <c r="A19" s="115" t="s">
        <v>342</v>
      </c>
      <c r="B19" s="324" t="s">
        <v>343</v>
      </c>
      <c r="C19" s="324"/>
      <c r="D19" s="324"/>
      <c r="E19" s="324"/>
      <c r="F19" s="324"/>
      <c r="G19" s="324"/>
      <c r="H19" s="324"/>
      <c r="I19" s="73">
        <f>SUMIF(FP!I:I,Doklady!$B$1&amp;A19,FP!D:D)</f>
        <v>0</v>
      </c>
    </row>
    <row r="20" spans="1:20" x14ac:dyDescent="0.2">
      <c r="A20" s="135" t="s">
        <v>344</v>
      </c>
      <c r="B20" s="318" t="s">
        <v>345</v>
      </c>
      <c r="C20" s="319"/>
      <c r="D20" s="319"/>
      <c r="E20" s="319"/>
      <c r="F20" s="319"/>
      <c r="G20" s="319"/>
      <c r="H20" s="320"/>
      <c r="I20" s="73">
        <f>SUMIF(FP!I:I,Doklady!$B$1&amp;A20,FP!D:D)</f>
        <v>0</v>
      </c>
      <c r="T20" s="86"/>
    </row>
    <row r="21" spans="1:20" x14ac:dyDescent="0.2">
      <c r="A21" s="115" t="s">
        <v>346</v>
      </c>
      <c r="B21" s="318" t="s">
        <v>347</v>
      </c>
      <c r="C21" s="319"/>
      <c r="D21" s="319"/>
      <c r="E21" s="319"/>
      <c r="F21" s="319"/>
      <c r="G21" s="319"/>
      <c r="H21" s="320"/>
      <c r="I21" s="73">
        <f>SUMIF(FP!I:I,Doklady!$B$1&amp;A21,FP!D:D)</f>
        <v>0</v>
      </c>
      <c r="T21" s="86"/>
    </row>
    <row r="22" spans="1:20" x14ac:dyDescent="0.2">
      <c r="A22" s="135" t="s">
        <v>348</v>
      </c>
      <c r="B22" s="325" t="s">
        <v>349</v>
      </c>
      <c r="C22" s="326"/>
      <c r="D22" s="326"/>
      <c r="E22" s="326"/>
      <c r="F22" s="326"/>
      <c r="G22" s="326"/>
      <c r="H22" s="327"/>
      <c r="I22" s="73">
        <f>SUMIF(FP!I:I,Doklady!$B$1&amp;A22,FP!D:D)</f>
        <v>0</v>
      </c>
      <c r="T22" s="86"/>
    </row>
    <row r="23" spans="1:20" x14ac:dyDescent="0.2">
      <c r="A23" s="115" t="s">
        <v>350</v>
      </c>
      <c r="B23" s="318" t="s">
        <v>351</v>
      </c>
      <c r="C23" s="319"/>
      <c r="D23" s="319"/>
      <c r="E23" s="319"/>
      <c r="F23" s="319"/>
      <c r="G23" s="319"/>
      <c r="H23" s="320"/>
      <c r="I23" s="73">
        <f>SUMIF(FP!I:I,Doklady!$B$1&amp;A23,FP!D:D)</f>
        <v>0</v>
      </c>
      <c r="T23" s="86"/>
    </row>
    <row r="24" spans="1:20" x14ac:dyDescent="0.2">
      <c r="A24" s="135" t="s">
        <v>352</v>
      </c>
      <c r="B24" s="318" t="s">
        <v>353</v>
      </c>
      <c r="C24" s="319"/>
      <c r="D24" s="319"/>
      <c r="E24" s="319"/>
      <c r="F24" s="319"/>
      <c r="G24" s="319"/>
      <c r="H24" s="320"/>
      <c r="I24" s="73">
        <f>SUMIF(FP!I:I,Doklady!$B$1&amp;A24,FP!D:D)</f>
        <v>0</v>
      </c>
      <c r="T24" s="86"/>
    </row>
    <row r="25" spans="1:20" x14ac:dyDescent="0.2">
      <c r="A25" s="115" t="s">
        <v>354</v>
      </c>
      <c r="B25" s="341" t="s">
        <v>355</v>
      </c>
      <c r="C25" s="342"/>
      <c r="D25" s="342"/>
      <c r="E25" s="342"/>
      <c r="F25" s="342"/>
      <c r="G25" s="342"/>
      <c r="H25" s="343"/>
      <c r="I25" s="73">
        <f>SUMIF(FP!I:I,Doklady!$B$1&amp;A25,FP!D:D)</f>
        <v>0</v>
      </c>
      <c r="T25" s="86"/>
    </row>
    <row r="26" spans="1:20" x14ac:dyDescent="0.2">
      <c r="A26" s="135" t="s">
        <v>356</v>
      </c>
      <c r="B26" s="318" t="s">
        <v>357</v>
      </c>
      <c r="C26" s="319"/>
      <c r="D26" s="319"/>
      <c r="E26" s="319"/>
      <c r="F26" s="319"/>
      <c r="G26" s="319"/>
      <c r="H26" s="320"/>
      <c r="I26" s="73">
        <f>SUMIF(FP!I:I,Doklady!$B$1&amp;A26,FP!D:D)</f>
        <v>0</v>
      </c>
      <c r="T26" s="86"/>
    </row>
    <row r="27" spans="1:20" x14ac:dyDescent="0.2">
      <c r="A27" s="115" t="s">
        <v>358</v>
      </c>
      <c r="B27" s="318" t="s">
        <v>359</v>
      </c>
      <c r="C27" s="319"/>
      <c r="D27" s="319"/>
      <c r="E27" s="319"/>
      <c r="F27" s="319"/>
      <c r="G27" s="319"/>
      <c r="H27" s="320"/>
      <c r="I27" s="73">
        <f>SUMIF(FP!I:I,Doklady!$B$1&amp;A27,FP!D:D)</f>
        <v>0</v>
      </c>
      <c r="T27" s="86"/>
    </row>
    <row r="28" spans="1:20" x14ac:dyDescent="0.2">
      <c r="A28" s="135" t="s">
        <v>360</v>
      </c>
      <c r="B28" s="318" t="s">
        <v>361</v>
      </c>
      <c r="C28" s="319"/>
      <c r="D28" s="319"/>
      <c r="E28" s="319"/>
      <c r="F28" s="319"/>
      <c r="G28" s="319"/>
      <c r="H28" s="320"/>
      <c r="I28" s="73">
        <f>SUMIF(FP!I:I,Doklady!$B$1&amp;A28,FP!D:D)</f>
        <v>0</v>
      </c>
      <c r="T28" s="86"/>
    </row>
    <row r="29" spans="1:20" x14ac:dyDescent="0.2">
      <c r="A29" s="115" t="s">
        <v>362</v>
      </c>
      <c r="B29" s="318" t="s">
        <v>363</v>
      </c>
      <c r="C29" s="319"/>
      <c r="D29" s="319"/>
      <c r="E29" s="319"/>
      <c r="F29" s="319"/>
      <c r="G29" s="319"/>
      <c r="H29" s="320"/>
      <c r="I29" s="73">
        <f>SUMIF(FP!I:I,Doklady!$B$1&amp;A29,FP!D:D)</f>
        <v>0</v>
      </c>
      <c r="T29" s="86"/>
    </row>
    <row r="30" spans="1:20" hidden="1" x14ac:dyDescent="0.2">
      <c r="A30" s="135" t="s">
        <v>364</v>
      </c>
      <c r="B30" s="318"/>
      <c r="C30" s="319"/>
      <c r="D30" s="319"/>
      <c r="E30" s="319"/>
      <c r="F30" s="319"/>
      <c r="G30" s="319"/>
      <c r="H30" s="320"/>
      <c r="I30" s="73">
        <f>SUMIF(FP!I:I,Doklady!$B$1&amp;A30,FP!D:D)</f>
        <v>0</v>
      </c>
      <c r="T30" s="86"/>
    </row>
    <row r="31" spans="1:20" hidden="1" x14ac:dyDescent="0.2">
      <c r="A31" s="115" t="s">
        <v>365</v>
      </c>
      <c r="B31" s="318"/>
      <c r="C31" s="319"/>
      <c r="D31" s="319"/>
      <c r="E31" s="319"/>
      <c r="F31" s="319"/>
      <c r="G31" s="319"/>
      <c r="H31" s="320"/>
      <c r="I31" s="73">
        <f>SUMIF(FP!I:I,Doklady!$B$1&amp;A31,FP!D:D)</f>
        <v>0</v>
      </c>
      <c r="T31" s="86"/>
    </row>
    <row r="32" spans="1:20" hidden="1" x14ac:dyDescent="0.2">
      <c r="A32" s="135" t="s">
        <v>366</v>
      </c>
      <c r="B32" s="314"/>
      <c r="C32" s="315"/>
      <c r="D32" s="315"/>
      <c r="E32" s="315"/>
      <c r="F32" s="315"/>
      <c r="G32" s="315"/>
      <c r="H32" s="316"/>
      <c r="I32" s="73">
        <f>SUMIF(FP!I:I,Doklady!$B$1&amp;A32,FP!D:D)</f>
        <v>0</v>
      </c>
      <c r="T32" s="86"/>
    </row>
    <row r="33" spans="1:21" hidden="1" x14ac:dyDescent="0.2">
      <c r="A33" s="115" t="s">
        <v>367</v>
      </c>
      <c r="B33" s="314"/>
      <c r="C33" s="315"/>
      <c r="D33" s="315"/>
      <c r="E33" s="315"/>
      <c r="F33" s="315"/>
      <c r="G33" s="315"/>
      <c r="H33" s="316"/>
      <c r="I33" s="73">
        <f>SUMIF(FP!I:I,Doklady!$B$1&amp;A33,FP!D:D)</f>
        <v>0</v>
      </c>
      <c r="T33" s="86"/>
    </row>
    <row r="34" spans="1:21" hidden="1" x14ac:dyDescent="0.2">
      <c r="A34" s="135" t="s">
        <v>368</v>
      </c>
      <c r="B34" s="317"/>
      <c r="C34" s="317"/>
      <c r="D34" s="317"/>
      <c r="E34" s="317"/>
      <c r="F34" s="317"/>
      <c r="G34" s="317"/>
      <c r="H34" s="317"/>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judo</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25934.400000000001</v>
      </c>
      <c r="G39" s="78">
        <f>+MAX(I39-C39-D39-E39-F39-H39,0)</f>
        <v>103737.60000000001</v>
      </c>
      <c r="H39" s="78">
        <f>+IFERROR(VLOOKUP(K40&amp;" - kapitálové transfery",B$53:C$90,2,0),0)</f>
        <v>0</v>
      </c>
      <c r="I39" s="73">
        <f>SUMIF(FP!K:K,K40,FP!D:D)</f>
        <v>129672</v>
      </c>
      <c r="L39" s="84">
        <f>COUNTIF(FP!N:N,Doklady!B1&amp;"aK")</f>
        <v>0</v>
      </c>
      <c r="T39" s="86"/>
    </row>
    <row r="40" spans="1:21" x14ac:dyDescent="0.2">
      <c r="A40" s="115" t="s">
        <v>338</v>
      </c>
      <c r="B40" s="116" t="s">
        <v>377</v>
      </c>
      <c r="C40" s="78">
        <f>DSUM(Doklady!A103:J10000,"GGG",Spolu!L40:M42)</f>
        <v>6472.7899999999991</v>
      </c>
      <c r="D40" s="78">
        <f>DSUM(Doklady!A103:J10000,"GGG",Spolu!N40:O42)</f>
        <v>26988.73000000001</v>
      </c>
      <c r="E40" s="78">
        <f>DSUM(Doklady!A103:J10000,"GGG",Spolu!P40:Q42)</f>
        <v>33280.97</v>
      </c>
      <c r="F40" s="78">
        <f>DSUM(Doklady!A103:J10000,"GGG",Spolu!R40:S42)</f>
        <v>25934.400000000009</v>
      </c>
      <c r="G40" s="78">
        <f>DSUM(Doklady!A103:J10000,"GGG",Spolu!T40:U42)-H40</f>
        <v>36995.11</v>
      </c>
      <c r="H40" s="78">
        <f>+IFERROR(VLOOKUP(K40&amp;" - kapitálové transfery",B$53:D$90,3,0),0)</f>
        <v>0</v>
      </c>
      <c r="I40" s="73">
        <f>+C40+D40+E40+F40+G40+H40</f>
        <v>129672.00000000003</v>
      </c>
      <c r="J40" s="218" t="str">
        <f>+K45</f>
        <v>.</v>
      </c>
      <c r="K40" s="218" t="str">
        <f>IF(L38&gt;0,INDEX(FP!K:K,Doklady!B2),".")</f>
        <v>judo</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7.2759576141834259E-12</v>
      </c>
      <c r="G41" s="78">
        <f>MIN(J39,MAX(-G39+G40+MIN(F40-F39,0),0))</f>
        <v>0</v>
      </c>
      <c r="H41" s="78">
        <f>MAX(H39-H40,0)</f>
        <v>0</v>
      </c>
      <c r="I41" s="124">
        <f>+I39-I42</f>
        <v>0</v>
      </c>
      <c r="J41" s="219">
        <f>+K46</f>
        <v>0</v>
      </c>
      <c r="K41" s="219">
        <f>+I41-H41</f>
        <v>0</v>
      </c>
      <c r="L41" s="161" t="str">
        <f>IF(L38&gt;0,"a - "&amp;INDEX(FP!C:C,Doklady!B2),2)</f>
        <v>a - judo - bežné transfery</v>
      </c>
      <c r="M41" s="120">
        <v>1</v>
      </c>
      <c r="N41" s="161" t="str">
        <f>+L41</f>
        <v>a - judo - bežné transfery</v>
      </c>
      <c r="O41" s="120">
        <v>2</v>
      </c>
      <c r="P41" s="161" t="str">
        <f>+L41</f>
        <v>a - judo - bežné transfery</v>
      </c>
      <c r="Q41" s="120">
        <v>3</v>
      </c>
      <c r="R41" s="161" t="str">
        <f>+L41</f>
        <v>a - judo - bežné transfery</v>
      </c>
      <c r="S41" s="120">
        <v>4</v>
      </c>
      <c r="T41" s="161" t="str">
        <f>+L41</f>
        <v>a - judo - bežné transfery</v>
      </c>
      <c r="U41" s="120">
        <v>5</v>
      </c>
    </row>
    <row r="42" spans="1:21" ht="10.5" customHeight="1" x14ac:dyDescent="0.2">
      <c r="A42" s="115" t="s">
        <v>338</v>
      </c>
      <c r="B42" s="116" t="s">
        <v>380</v>
      </c>
      <c r="C42" s="73">
        <f>+C40</f>
        <v>6472.7899999999991</v>
      </c>
      <c r="D42" s="216">
        <f>+D40</f>
        <v>26988.73000000001</v>
      </c>
      <c r="E42" s="216">
        <f>+E40</f>
        <v>33280.97</v>
      </c>
      <c r="F42" s="216">
        <f>+MIN(F39:F40)</f>
        <v>25934.400000000001</v>
      </c>
      <c r="G42" s="216">
        <f>+MIN(G39+MAX(F39-F40,0)-MAX(E40-E39,0)-MAX(D40-D39,0)-MAX(C40-C39,0),G40)</f>
        <v>36995.109999999993</v>
      </c>
      <c r="H42" s="216">
        <f>+MIN(H39:H40)</f>
        <v>0</v>
      </c>
      <c r="I42" s="73">
        <f>+C42+D42+E42+MIN(F39:F40)+G42+H42</f>
        <v>129672</v>
      </c>
      <c r="J42" s="219">
        <f>+K47</f>
        <v>0</v>
      </c>
      <c r="K42" s="219">
        <f>+I42-H42</f>
        <v>129672</v>
      </c>
      <c r="L42" s="161" t="str">
        <f>+SUBSTITUTE(L41,"bežné","kapitálové")</f>
        <v>a - judo - kapitálové transfery</v>
      </c>
      <c r="M42" s="120">
        <v>1</v>
      </c>
      <c r="N42" s="161" t="str">
        <f>+L42</f>
        <v>a - judo - kapitálové transfery</v>
      </c>
      <c r="O42" s="120">
        <v>2</v>
      </c>
      <c r="P42" s="161" t="str">
        <f>+L42</f>
        <v>a - judo - kapitálové transfery</v>
      </c>
      <c r="Q42" s="120">
        <v>3</v>
      </c>
      <c r="R42" s="161" t="str">
        <f>+L42</f>
        <v>a - judo - kapitálové transfery</v>
      </c>
      <c r="S42" s="120">
        <v>4</v>
      </c>
      <c r="T42" s="161" t="str">
        <f>+L42</f>
        <v>a - judo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1"/>
      <c r="B50" s="332"/>
      <c r="C50" s="332"/>
      <c r="D50" s="332"/>
      <c r="E50" s="332"/>
      <c r="F50" s="332"/>
      <c r="G50" s="332"/>
      <c r="H50" s="332"/>
      <c r="I50" s="332"/>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judo - bežné transfery</v>
      </c>
      <c r="C53" s="73">
        <f>IF(A53&lt;&gt;"",INDEX(FP!D:D,Doklady!B$2+(ROW()-53)),"")</f>
        <v>129672</v>
      </c>
      <c r="D53" s="73">
        <f>IF(A53&lt;&gt;"",Doklady!I1-Doklady!J1,"")</f>
        <v>129672.00000000006</v>
      </c>
      <c r="E53" s="73">
        <f>IF(A53&lt;&gt;"",MIN(D53,C53)*Doklady!C1/(1-Doklady!C1),"")</f>
        <v>0</v>
      </c>
      <c r="F53" s="71">
        <f>IF(A53&lt;&gt;"",Doklady!J1,"")</f>
        <v>0</v>
      </c>
      <c r="G53" s="73">
        <f>+IFERROR(HLOOKUP(IF(RIGHT(B53,15)="bežné transfery",LEFT(B53,LEN(B53)-18),0),$J$40:$K$42,3,0),MIN(C53,D53))</f>
        <v>129672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129672</v>
      </c>
      <c r="D130" s="228">
        <f t="shared" ref="D130:I130" si="9">SUM(D53:D129)</f>
        <v>129672.00000000006</v>
      </c>
      <c r="E130" s="228">
        <f t="shared" si="9"/>
        <v>0</v>
      </c>
      <c r="F130" s="228">
        <f t="shared" si="9"/>
        <v>0</v>
      </c>
      <c r="G130" s="228">
        <f t="shared" si="9"/>
        <v>129672</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44"/>
      <c r="E140" s="344"/>
      <c r="F140" s="344"/>
      <c r="G140" s="344"/>
      <c r="H140" s="344"/>
      <c r="I140" s="344"/>
      <c r="J140" s="85"/>
    </row>
    <row r="141" spans="1:26" ht="68.25" customHeight="1" x14ac:dyDescent="0.25">
      <c r="A141" s="9"/>
      <c r="B141" s="283" t="s">
        <v>2566</v>
      </c>
      <c r="C141" s="214"/>
      <c r="D141" s="328" t="s">
        <v>397</v>
      </c>
      <c r="E141" s="328"/>
      <c r="F141" s="328"/>
      <c r="G141" s="328"/>
      <c r="H141" s="328"/>
      <c r="I141" s="328"/>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view="pageBreakPreview" topLeftCell="A108" zoomScale="60" zoomScaleNormal="100" workbookViewId="0">
      <selection activeCell="F563" sqref="F563"/>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judo - bežné transfery</v>
      </c>
      <c r="B1" s="232" t="str">
        <f>INDEX(Adr!A:A,B102+1)</f>
        <v>17308518</v>
      </c>
      <c r="C1" s="233">
        <f>IF(ROW()&lt;=B$3,INDEX(FP!E:E,B$2+ROW()-1),"")</f>
        <v>0</v>
      </c>
      <c r="D1" s="234" t="str">
        <f>IF(ROW()&lt;=B$3,INDEX(FP!F:F,B$2+ROW()-1),"")</f>
        <v>a</v>
      </c>
      <c r="E1" s="234"/>
      <c r="F1" s="234" t="str">
        <f>IF(ROW()&lt;=B$3,INDEX(FP!G:G,B$2+ROW()-1),"")</f>
        <v>026 02</v>
      </c>
      <c r="G1" s="234"/>
      <c r="H1" s="235" t="str">
        <f>IF(ROW()&lt;=B$3,INDEX(FP!C:C,B$2+ROW()-1),"")</f>
        <v>judo - bežné transfery</v>
      </c>
      <c r="I1" s="236">
        <f t="shared" ref="I1:I6" si="0">IF(ROW()&lt;=B$3,SUMIF(A$107:A$10042,A1,I$107:I$10042),"")</f>
        <v>129672.00000000006</v>
      </c>
      <c r="J1" s="236">
        <f t="shared" ref="J1:J32" si="1">IF(ROW()&lt;=B$3,SUMIFS(I$103:I$50042,A$103:A$50042,K1,J$103:J$50042,L1),"")</f>
        <v>0</v>
      </c>
      <c r="K1" s="110" t="str">
        <f>$A1</f>
        <v>a - judo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68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61" t="s">
        <v>1504</v>
      </c>
      <c r="B100" s="361"/>
      <c r="C100" s="361"/>
      <c r="D100" s="361"/>
      <c r="E100" s="361"/>
      <c r="F100" s="361"/>
      <c r="G100" s="361"/>
      <c r="H100" s="361"/>
      <c r="I100" s="363" t="s">
        <v>1487</v>
      </c>
      <c r="J100" s="363"/>
      <c r="K100" s="89"/>
    </row>
    <row r="101" spans="1:25" ht="15.6" x14ac:dyDescent="0.3">
      <c r="A101" s="364"/>
      <c r="B101" s="364"/>
      <c r="C101" s="364"/>
      <c r="D101" s="364"/>
      <c r="E101" s="364"/>
      <c r="F101" s="364"/>
      <c r="G101" s="364"/>
      <c r="H101" s="364"/>
      <c r="I101" s="362">
        <v>45887</v>
      </c>
      <c r="J101" s="362"/>
    </row>
    <row r="102" spans="1:25" ht="13.8" x14ac:dyDescent="0.25">
      <c r="A102" s="249" t="s">
        <v>402</v>
      </c>
      <c r="B102" s="250">
        <v>63</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5" t="s">
        <v>411</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6" x14ac:dyDescent="0.25">
      <c r="A107" s="14" t="s">
        <v>1505</v>
      </c>
      <c r="B107" s="14" t="s">
        <v>1506</v>
      </c>
      <c r="C107" s="14">
        <v>2025001</v>
      </c>
      <c r="D107" s="16" t="s">
        <v>1507</v>
      </c>
      <c r="E107" s="16"/>
      <c r="F107" s="14" t="s">
        <v>1508</v>
      </c>
      <c r="G107" s="14">
        <v>31692907</v>
      </c>
      <c r="H107" s="14" t="s">
        <v>1509</v>
      </c>
      <c r="I107" s="15">
        <v>660</v>
      </c>
      <c r="J107" s="77">
        <v>3</v>
      </c>
      <c r="K107" s="92"/>
    </row>
    <row r="108" spans="1:25" ht="30.6" x14ac:dyDescent="0.25">
      <c r="A108" s="14" t="s">
        <v>1505</v>
      </c>
      <c r="B108" s="14" t="s">
        <v>1510</v>
      </c>
      <c r="C108" s="14">
        <v>2025003</v>
      </c>
      <c r="D108" s="16" t="s">
        <v>1507</v>
      </c>
      <c r="E108" s="16"/>
      <c r="F108" s="14" t="s">
        <v>1511</v>
      </c>
      <c r="G108" s="14">
        <v>31692907</v>
      </c>
      <c r="H108" s="14" t="s">
        <v>1509</v>
      </c>
      <c r="I108" s="15">
        <v>930</v>
      </c>
      <c r="J108" s="77">
        <v>3</v>
      </c>
      <c r="K108" s="92"/>
    </row>
    <row r="109" spans="1:25" ht="30.6" x14ac:dyDescent="0.25">
      <c r="A109" s="14" t="s">
        <v>1505</v>
      </c>
      <c r="B109" s="14" t="s">
        <v>1512</v>
      </c>
      <c r="C109" s="14">
        <v>2025005</v>
      </c>
      <c r="D109" s="16" t="s">
        <v>1513</v>
      </c>
      <c r="E109" s="16"/>
      <c r="F109" s="14" t="s">
        <v>1514</v>
      </c>
      <c r="G109" s="14">
        <v>31692907</v>
      </c>
      <c r="H109" s="14" t="s">
        <v>1509</v>
      </c>
      <c r="I109" s="15">
        <v>756</v>
      </c>
      <c r="J109" s="77">
        <v>3</v>
      </c>
      <c r="K109" s="92"/>
    </row>
    <row r="110" spans="1:25" ht="30.6" x14ac:dyDescent="0.25">
      <c r="A110" s="14" t="s">
        <v>1505</v>
      </c>
      <c r="B110" s="14" t="s">
        <v>1515</v>
      </c>
      <c r="C110" s="14">
        <v>2025019</v>
      </c>
      <c r="D110" s="16" t="s">
        <v>1513</v>
      </c>
      <c r="E110" s="16"/>
      <c r="F110" s="14" t="s">
        <v>1516</v>
      </c>
      <c r="G110" s="14">
        <v>31692907</v>
      </c>
      <c r="H110" s="14" t="s">
        <v>1509</v>
      </c>
      <c r="I110" s="15">
        <v>756</v>
      </c>
      <c r="J110" s="77">
        <v>3</v>
      </c>
      <c r="K110" s="92"/>
    </row>
    <row r="111" spans="1:25" ht="30.6" x14ac:dyDescent="0.25">
      <c r="A111" s="14" t="s">
        <v>1505</v>
      </c>
      <c r="B111" s="14" t="s">
        <v>1517</v>
      </c>
      <c r="C111" s="14">
        <v>2025024</v>
      </c>
      <c r="D111" s="16" t="s">
        <v>1513</v>
      </c>
      <c r="E111" s="16"/>
      <c r="F111" s="14" t="s">
        <v>1518</v>
      </c>
      <c r="G111" s="14">
        <v>31692907</v>
      </c>
      <c r="H111" s="14" t="s">
        <v>1509</v>
      </c>
      <c r="I111" s="15">
        <v>932</v>
      </c>
      <c r="J111" s="77">
        <v>3</v>
      </c>
      <c r="K111" s="92"/>
    </row>
    <row r="112" spans="1:25" ht="30.6" x14ac:dyDescent="0.25">
      <c r="A112" s="14" t="s">
        <v>1505</v>
      </c>
      <c r="B112" s="14" t="s">
        <v>1519</v>
      </c>
      <c r="C112" s="14">
        <v>2025028</v>
      </c>
      <c r="D112" s="16" t="s">
        <v>1513</v>
      </c>
      <c r="E112" s="16"/>
      <c r="F112" s="14" t="s">
        <v>1520</v>
      </c>
      <c r="G112" s="14">
        <v>31692907</v>
      </c>
      <c r="H112" s="14" t="s">
        <v>1509</v>
      </c>
      <c r="I112" s="15">
        <v>1382</v>
      </c>
      <c r="J112" s="77">
        <v>3</v>
      </c>
      <c r="K112" s="92"/>
    </row>
    <row r="113" spans="1:11" ht="40.799999999999997" x14ac:dyDescent="0.25">
      <c r="A113" s="14" t="s">
        <v>1505</v>
      </c>
      <c r="B113" s="14" t="s">
        <v>1521</v>
      </c>
      <c r="C113" s="14" t="s">
        <v>1522</v>
      </c>
      <c r="D113" s="16" t="s">
        <v>1523</v>
      </c>
      <c r="E113" s="16"/>
      <c r="F113" s="14" t="s">
        <v>1524</v>
      </c>
      <c r="G113" s="14">
        <v>1663936583</v>
      </c>
      <c r="H113" s="14" t="s">
        <v>1525</v>
      </c>
      <c r="I113" s="15">
        <v>2000</v>
      </c>
      <c r="J113" s="77">
        <v>3</v>
      </c>
      <c r="K113" s="92"/>
    </row>
    <row r="114" spans="1:11" ht="30.6" x14ac:dyDescent="0.25">
      <c r="A114" s="14" t="s">
        <v>1505</v>
      </c>
      <c r="B114" s="14" t="s">
        <v>1526</v>
      </c>
      <c r="C114" s="14">
        <v>9900255049</v>
      </c>
      <c r="D114" s="16" t="s">
        <v>1527</v>
      </c>
      <c r="E114" s="16"/>
      <c r="F114" s="14" t="s">
        <v>1528</v>
      </c>
      <c r="G114" s="14">
        <v>47257091</v>
      </c>
      <c r="H114" s="14" t="s">
        <v>1529</v>
      </c>
      <c r="I114" s="15">
        <v>1500</v>
      </c>
      <c r="J114" s="77">
        <v>3</v>
      </c>
      <c r="K114" s="92"/>
    </row>
    <row r="115" spans="1:11" ht="40.799999999999997" x14ac:dyDescent="0.25">
      <c r="A115" s="14" t="s">
        <v>1505</v>
      </c>
      <c r="B115" s="14" t="s">
        <v>1530</v>
      </c>
      <c r="C115" s="14" t="s">
        <v>1531</v>
      </c>
      <c r="D115" s="16" t="s">
        <v>1532</v>
      </c>
      <c r="E115" s="16"/>
      <c r="F115" s="14" t="s">
        <v>1533</v>
      </c>
      <c r="G115" s="14" t="s">
        <v>1534</v>
      </c>
      <c r="H115" s="14" t="s">
        <v>1535</v>
      </c>
      <c r="I115" s="15">
        <v>52.56</v>
      </c>
      <c r="J115" s="77">
        <v>3</v>
      </c>
      <c r="K115" s="92"/>
    </row>
    <row r="116" spans="1:11" ht="81.599999999999994" x14ac:dyDescent="0.25">
      <c r="A116" s="14" t="s">
        <v>1505</v>
      </c>
      <c r="B116" s="14"/>
      <c r="C116" s="14"/>
      <c r="D116" s="16"/>
      <c r="E116" s="16"/>
      <c r="F116" s="14" t="s">
        <v>1536</v>
      </c>
      <c r="G116" s="14"/>
      <c r="H116" s="14"/>
      <c r="I116" s="15"/>
      <c r="J116" s="77">
        <v>3</v>
      </c>
      <c r="K116" s="92"/>
    </row>
    <row r="117" spans="1:11" ht="40.799999999999997" x14ac:dyDescent="0.25">
      <c r="A117" s="14" t="s">
        <v>1505</v>
      </c>
      <c r="B117" s="14" t="s">
        <v>1537</v>
      </c>
      <c r="C117" s="14" t="s">
        <v>1538</v>
      </c>
      <c r="D117" s="16" t="s">
        <v>1539</v>
      </c>
      <c r="E117" s="16" t="s">
        <v>1540</v>
      </c>
      <c r="F117" s="14" t="s">
        <v>1541</v>
      </c>
      <c r="G117" s="14">
        <v>995140308</v>
      </c>
      <c r="H117" s="14" t="s">
        <v>1542</v>
      </c>
      <c r="I117" s="15">
        <v>99</v>
      </c>
      <c r="J117" s="77">
        <v>3</v>
      </c>
      <c r="K117" s="92"/>
    </row>
    <row r="118" spans="1:11" ht="40.799999999999997" x14ac:dyDescent="0.25">
      <c r="A118" s="14" t="s">
        <v>1505</v>
      </c>
      <c r="B118" s="14" t="s">
        <v>1530</v>
      </c>
      <c r="C118" s="14" t="s">
        <v>1531</v>
      </c>
      <c r="D118" s="16" t="s">
        <v>1532</v>
      </c>
      <c r="E118" s="16"/>
      <c r="F118" s="14" t="s">
        <v>1543</v>
      </c>
      <c r="G118" s="14" t="s">
        <v>1534</v>
      </c>
      <c r="H118" s="14" t="s">
        <v>1535</v>
      </c>
      <c r="I118" s="15">
        <v>52.55</v>
      </c>
      <c r="J118" s="77">
        <v>3</v>
      </c>
      <c r="K118" s="92"/>
    </row>
    <row r="119" spans="1:11" ht="81.599999999999994" x14ac:dyDescent="0.25">
      <c r="A119" s="14" t="s">
        <v>1505</v>
      </c>
      <c r="B119" s="14"/>
      <c r="C119" s="14"/>
      <c r="D119" s="16"/>
      <c r="E119" s="16"/>
      <c r="F119" s="14" t="s">
        <v>1536</v>
      </c>
      <c r="G119" s="14"/>
      <c r="H119" s="14"/>
      <c r="I119" s="15"/>
      <c r="J119" s="77">
        <v>3</v>
      </c>
      <c r="K119" s="92"/>
    </row>
    <row r="120" spans="1:11" ht="40.799999999999997" x14ac:dyDescent="0.25">
      <c r="A120" s="14" t="s">
        <v>1505</v>
      </c>
      <c r="B120" s="14" t="s">
        <v>1537</v>
      </c>
      <c r="C120" s="14" t="s">
        <v>1538</v>
      </c>
      <c r="D120" s="16" t="s">
        <v>1539</v>
      </c>
      <c r="E120" s="16" t="s">
        <v>1540</v>
      </c>
      <c r="F120" s="14" t="s">
        <v>1544</v>
      </c>
      <c r="G120" s="14">
        <v>995140308</v>
      </c>
      <c r="H120" s="14" t="s">
        <v>1542</v>
      </c>
      <c r="I120" s="15">
        <v>99</v>
      </c>
      <c r="J120" s="77">
        <v>3</v>
      </c>
      <c r="K120" s="92"/>
    </row>
    <row r="121" spans="1:11" ht="40.799999999999997" x14ac:dyDescent="0.25">
      <c r="A121" s="14" t="s">
        <v>1505</v>
      </c>
      <c r="B121" s="14" t="s">
        <v>1545</v>
      </c>
      <c r="C121" s="14" t="s">
        <v>1546</v>
      </c>
      <c r="D121" s="16" t="s">
        <v>1547</v>
      </c>
      <c r="E121" s="16"/>
      <c r="F121" s="14" t="s">
        <v>1548</v>
      </c>
      <c r="G121" s="14" t="s">
        <v>1534</v>
      </c>
      <c r="H121" s="14" t="s">
        <v>1535</v>
      </c>
      <c r="I121" s="15">
        <v>64.459999999999994</v>
      </c>
      <c r="J121" s="77">
        <v>3</v>
      </c>
      <c r="K121" s="92"/>
    </row>
    <row r="122" spans="1:11" ht="81.599999999999994" x14ac:dyDescent="0.25">
      <c r="A122" s="14" t="s">
        <v>1505</v>
      </c>
      <c r="B122" s="14"/>
      <c r="C122" s="14"/>
      <c r="D122" s="16"/>
      <c r="E122" s="16"/>
      <c r="F122" s="14" t="s">
        <v>1549</v>
      </c>
      <c r="G122" s="14"/>
      <c r="H122" s="14"/>
      <c r="I122" s="15"/>
      <c r="J122" s="77">
        <v>3</v>
      </c>
      <c r="K122" s="92"/>
    </row>
    <row r="123" spans="1:11" ht="30.6" x14ac:dyDescent="0.25">
      <c r="A123" s="14" t="s">
        <v>1505</v>
      </c>
      <c r="B123" s="14" t="s">
        <v>1550</v>
      </c>
      <c r="C123" s="14" t="s">
        <v>1551</v>
      </c>
      <c r="D123" s="16" t="s">
        <v>1552</v>
      </c>
      <c r="E123" s="16"/>
      <c r="F123" s="14" t="s">
        <v>1553</v>
      </c>
      <c r="G123" s="14">
        <v>1130409260</v>
      </c>
      <c r="H123" s="14" t="s">
        <v>1554</v>
      </c>
      <c r="I123" s="15">
        <v>390</v>
      </c>
      <c r="J123" s="77">
        <v>3</v>
      </c>
      <c r="K123" s="92"/>
    </row>
    <row r="124" spans="1:11" ht="20.399999999999999" x14ac:dyDescent="0.25">
      <c r="A124" s="14" t="s">
        <v>1505</v>
      </c>
      <c r="B124" s="14" t="s">
        <v>1550</v>
      </c>
      <c r="C124" s="14"/>
      <c r="D124" s="16" t="s">
        <v>1555</v>
      </c>
      <c r="E124" s="16"/>
      <c r="F124" s="14" t="s">
        <v>1556</v>
      </c>
      <c r="G124" s="14"/>
      <c r="H124" s="14" t="s">
        <v>1557</v>
      </c>
      <c r="I124" s="15">
        <v>66.599999999999994</v>
      </c>
      <c r="J124" s="77">
        <v>3</v>
      </c>
      <c r="K124" s="92"/>
    </row>
    <row r="125" spans="1:11" ht="81.599999999999994" x14ac:dyDescent="0.25">
      <c r="A125" s="14" t="s">
        <v>1505</v>
      </c>
      <c r="B125" s="14"/>
      <c r="C125" s="14"/>
      <c r="D125" s="16"/>
      <c r="E125" s="16"/>
      <c r="F125" s="14" t="s">
        <v>1558</v>
      </c>
      <c r="G125" s="14"/>
      <c r="H125" s="14"/>
      <c r="I125" s="15"/>
      <c r="J125" s="77">
        <v>3</v>
      </c>
      <c r="K125" s="92"/>
    </row>
    <row r="126" spans="1:11" ht="30.6" x14ac:dyDescent="0.25">
      <c r="A126" s="14" t="s">
        <v>1505</v>
      </c>
      <c r="B126" s="14" t="s">
        <v>1559</v>
      </c>
      <c r="C126" s="14" t="s">
        <v>1560</v>
      </c>
      <c r="D126" s="16" t="s">
        <v>1523</v>
      </c>
      <c r="E126" s="16"/>
      <c r="F126" s="14" t="s">
        <v>1561</v>
      </c>
      <c r="G126" s="14">
        <v>36284696</v>
      </c>
      <c r="H126" s="14" t="s">
        <v>1562</v>
      </c>
      <c r="I126" s="15">
        <v>506</v>
      </c>
      <c r="J126" s="77">
        <v>3</v>
      </c>
      <c r="K126" s="92"/>
    </row>
    <row r="127" spans="1:11" ht="40.799999999999997" x14ac:dyDescent="0.25">
      <c r="A127" s="14" t="s">
        <v>1505</v>
      </c>
      <c r="B127" s="14" t="s">
        <v>1559</v>
      </c>
      <c r="C127" s="14" t="s">
        <v>1563</v>
      </c>
      <c r="D127" s="16" t="s">
        <v>1564</v>
      </c>
      <c r="E127" s="16"/>
      <c r="F127" s="14" t="s">
        <v>1565</v>
      </c>
      <c r="G127" s="14">
        <v>2673053</v>
      </c>
      <c r="H127" s="14" t="s">
        <v>1566</v>
      </c>
      <c r="I127" s="15">
        <v>675</v>
      </c>
      <c r="J127" s="77">
        <v>3</v>
      </c>
      <c r="K127" s="92"/>
    </row>
    <row r="128" spans="1:11" ht="30.6" x14ac:dyDescent="0.25">
      <c r="A128" s="14" t="s">
        <v>1505</v>
      </c>
      <c r="B128" s="14" t="s">
        <v>1559</v>
      </c>
      <c r="C128" s="14"/>
      <c r="D128" s="16" t="s">
        <v>1564</v>
      </c>
      <c r="E128" s="16"/>
      <c r="F128" s="14" t="s">
        <v>1567</v>
      </c>
      <c r="G128" s="14" t="s">
        <v>1568</v>
      </c>
      <c r="H128" s="14" t="s">
        <v>1569</v>
      </c>
      <c r="I128" s="15">
        <v>13</v>
      </c>
      <c r="J128" s="77">
        <v>3</v>
      </c>
      <c r="K128" s="92"/>
    </row>
    <row r="129" spans="1:11" ht="30.6" x14ac:dyDescent="0.25">
      <c r="A129" s="14" t="s">
        <v>1505</v>
      </c>
      <c r="B129" s="14" t="s">
        <v>1559</v>
      </c>
      <c r="C129" s="14" t="s">
        <v>1570</v>
      </c>
      <c r="D129" s="16" t="s">
        <v>1571</v>
      </c>
      <c r="E129" s="16" t="s">
        <v>1572</v>
      </c>
      <c r="F129" s="14" t="s">
        <v>1573</v>
      </c>
      <c r="G129" s="14">
        <v>53648919</v>
      </c>
      <c r="H129" s="14" t="s">
        <v>1574</v>
      </c>
      <c r="I129" s="15">
        <v>46</v>
      </c>
      <c r="J129" s="77">
        <v>3</v>
      </c>
      <c r="K129" s="92"/>
    </row>
    <row r="130" spans="1:11" ht="71.400000000000006" x14ac:dyDescent="0.25">
      <c r="A130" s="14" t="s">
        <v>1505</v>
      </c>
      <c r="B130" s="14" t="s">
        <v>1559</v>
      </c>
      <c r="C130" s="14"/>
      <c r="D130" s="16" t="s">
        <v>1572</v>
      </c>
      <c r="E130" s="16"/>
      <c r="F130" s="14" t="s">
        <v>1575</v>
      </c>
      <c r="G130" s="14">
        <v>53648919</v>
      </c>
      <c r="H130" s="14" t="s">
        <v>1574</v>
      </c>
      <c r="I130" s="15">
        <v>80.400000000000006</v>
      </c>
      <c r="J130" s="77">
        <v>3</v>
      </c>
      <c r="K130" s="92"/>
    </row>
    <row r="131" spans="1:11" ht="81.599999999999994" x14ac:dyDescent="0.25">
      <c r="A131" s="14" t="s">
        <v>1505</v>
      </c>
      <c r="B131" s="14"/>
      <c r="C131" s="14"/>
      <c r="D131" s="16"/>
      <c r="E131" s="16"/>
      <c r="F131" s="14" t="s">
        <v>1576</v>
      </c>
      <c r="G131" s="14"/>
      <c r="H131" s="14"/>
      <c r="I131" s="15"/>
      <c r="J131" s="77">
        <v>3</v>
      </c>
      <c r="K131" s="92"/>
    </row>
    <row r="132" spans="1:11" ht="30.6" x14ac:dyDescent="0.25">
      <c r="A132" s="14" t="s">
        <v>1505</v>
      </c>
      <c r="B132" s="14" t="s">
        <v>1577</v>
      </c>
      <c r="C132" s="14">
        <v>23592450</v>
      </c>
      <c r="D132" s="16" t="s">
        <v>1578</v>
      </c>
      <c r="E132" s="16"/>
      <c r="F132" s="14" t="s">
        <v>1579</v>
      </c>
      <c r="G132" s="14">
        <v>537560</v>
      </c>
      <c r="H132" s="14" t="s">
        <v>1580</v>
      </c>
      <c r="I132" s="15">
        <v>60</v>
      </c>
      <c r="J132" s="77">
        <v>3</v>
      </c>
      <c r="K132" s="92"/>
    </row>
    <row r="133" spans="1:11" ht="30.6" x14ac:dyDescent="0.25">
      <c r="A133" s="14" t="s">
        <v>1505</v>
      </c>
      <c r="B133" s="14" t="s">
        <v>1577</v>
      </c>
      <c r="C133" s="14">
        <v>23592450</v>
      </c>
      <c r="D133" s="16" t="s">
        <v>1578</v>
      </c>
      <c r="E133" s="16"/>
      <c r="F133" s="14" t="s">
        <v>1581</v>
      </c>
      <c r="G133" s="14">
        <v>537560</v>
      </c>
      <c r="H133" s="14" t="s">
        <v>1580</v>
      </c>
      <c r="I133" s="15">
        <v>50</v>
      </c>
      <c r="J133" s="77">
        <v>3</v>
      </c>
      <c r="K133" s="92"/>
    </row>
    <row r="134" spans="1:11" ht="81.599999999999994" x14ac:dyDescent="0.25">
      <c r="A134" s="14" t="s">
        <v>1505</v>
      </c>
      <c r="B134" s="14"/>
      <c r="C134" s="14"/>
      <c r="D134" s="16"/>
      <c r="E134" s="16"/>
      <c r="F134" s="14" t="s">
        <v>1582</v>
      </c>
      <c r="G134" s="14"/>
      <c r="H134" s="14"/>
      <c r="I134" s="15"/>
      <c r="J134" s="77">
        <v>3</v>
      </c>
      <c r="K134" s="92"/>
    </row>
    <row r="135" spans="1:11" ht="30.6" x14ac:dyDescent="0.25">
      <c r="A135" s="14" t="s">
        <v>1505</v>
      </c>
      <c r="B135" s="14" t="s">
        <v>1583</v>
      </c>
      <c r="C135" s="14" t="s">
        <v>1584</v>
      </c>
      <c r="D135" s="16" t="s">
        <v>1585</v>
      </c>
      <c r="E135" s="16"/>
      <c r="F135" s="14" t="s">
        <v>1586</v>
      </c>
      <c r="G135" s="14">
        <v>36284696</v>
      </c>
      <c r="H135" s="14" t="s">
        <v>1562</v>
      </c>
      <c r="I135" s="15">
        <v>446</v>
      </c>
      <c r="J135" s="77">
        <v>3</v>
      </c>
      <c r="K135" s="92"/>
    </row>
    <row r="136" spans="1:11" ht="20.399999999999999" x14ac:dyDescent="0.25">
      <c r="A136" s="14" t="s">
        <v>1505</v>
      </c>
      <c r="B136" s="14" t="s">
        <v>1583</v>
      </c>
      <c r="C136" s="14"/>
      <c r="D136" s="16" t="s">
        <v>1587</v>
      </c>
      <c r="E136" s="16"/>
      <c r="F136" s="14" t="s">
        <v>1588</v>
      </c>
      <c r="G136" s="14"/>
      <c r="H136" s="14" t="s">
        <v>1557</v>
      </c>
      <c r="I136" s="15">
        <v>63.9</v>
      </c>
      <c r="J136" s="77">
        <v>3</v>
      </c>
      <c r="K136" s="92"/>
    </row>
    <row r="137" spans="1:11" ht="81.599999999999994" x14ac:dyDescent="0.25">
      <c r="A137" s="14" t="s">
        <v>1505</v>
      </c>
      <c r="B137" s="14"/>
      <c r="C137" s="14"/>
      <c r="D137" s="16"/>
      <c r="E137" s="16"/>
      <c r="F137" s="14" t="s">
        <v>1589</v>
      </c>
      <c r="G137" s="14"/>
      <c r="H137" s="14"/>
      <c r="I137" s="15"/>
      <c r="J137" s="77">
        <v>3</v>
      </c>
      <c r="K137" s="92"/>
    </row>
    <row r="138" spans="1:11" ht="30.6" x14ac:dyDescent="0.25">
      <c r="A138" s="14" t="s">
        <v>1505</v>
      </c>
      <c r="B138" s="14" t="s">
        <v>1590</v>
      </c>
      <c r="C138" s="14">
        <v>1163</v>
      </c>
      <c r="D138" s="16" t="s">
        <v>1591</v>
      </c>
      <c r="E138" s="16" t="s">
        <v>1592</v>
      </c>
      <c r="F138" s="14" t="s">
        <v>1593</v>
      </c>
      <c r="G138" s="14"/>
      <c r="H138" s="14" t="s">
        <v>1557</v>
      </c>
      <c r="I138" s="15">
        <v>57.61</v>
      </c>
      <c r="J138" s="77">
        <v>3</v>
      </c>
      <c r="K138" s="92"/>
    </row>
    <row r="139" spans="1:11" ht="30.6" x14ac:dyDescent="0.25">
      <c r="A139" s="14" t="s">
        <v>1505</v>
      </c>
      <c r="B139" s="14" t="s">
        <v>1590</v>
      </c>
      <c r="C139" s="14" t="s">
        <v>1594</v>
      </c>
      <c r="D139" s="16" t="s">
        <v>1595</v>
      </c>
      <c r="E139" s="16"/>
      <c r="F139" s="14" t="s">
        <v>1596</v>
      </c>
      <c r="G139" s="14"/>
      <c r="H139" s="14" t="s">
        <v>1597</v>
      </c>
      <c r="I139" s="15">
        <v>1035</v>
      </c>
      <c r="J139" s="77">
        <v>3</v>
      </c>
      <c r="K139" s="92"/>
    </row>
    <row r="140" spans="1:11" ht="20.399999999999999" x14ac:dyDescent="0.25">
      <c r="A140" s="14" t="s">
        <v>1505</v>
      </c>
      <c r="B140" s="14" t="s">
        <v>1590</v>
      </c>
      <c r="C140" s="14"/>
      <c r="D140" s="16" t="s">
        <v>1592</v>
      </c>
      <c r="E140" s="16"/>
      <c r="F140" s="14" t="s">
        <v>1598</v>
      </c>
      <c r="G140" s="14"/>
      <c r="H140" s="14" t="s">
        <v>1557</v>
      </c>
      <c r="I140" s="15">
        <v>94.25</v>
      </c>
      <c r="J140" s="77">
        <v>3</v>
      </c>
      <c r="K140" s="92"/>
    </row>
    <row r="141" spans="1:11" ht="20.399999999999999" x14ac:dyDescent="0.25">
      <c r="A141" s="14" t="s">
        <v>1505</v>
      </c>
      <c r="B141" s="14" t="s">
        <v>1590</v>
      </c>
      <c r="C141" s="14"/>
      <c r="D141" s="16" t="s">
        <v>1592</v>
      </c>
      <c r="E141" s="16"/>
      <c r="F141" s="14" t="s">
        <v>1599</v>
      </c>
      <c r="G141" s="14"/>
      <c r="H141" s="14" t="s">
        <v>1557</v>
      </c>
      <c r="I141" s="15">
        <v>145</v>
      </c>
      <c r="J141" s="77">
        <v>3</v>
      </c>
      <c r="K141" s="92"/>
    </row>
    <row r="142" spans="1:11" ht="81.599999999999994" x14ac:dyDescent="0.25">
      <c r="A142" s="14" t="s">
        <v>1505</v>
      </c>
      <c r="B142" s="14"/>
      <c r="C142" s="14"/>
      <c r="D142" s="16"/>
      <c r="E142" s="16"/>
      <c r="F142" s="14" t="s">
        <v>1600</v>
      </c>
      <c r="G142" s="14"/>
      <c r="H142" s="14"/>
      <c r="I142" s="15"/>
      <c r="J142" s="77">
        <v>3</v>
      </c>
      <c r="K142" s="92"/>
    </row>
    <row r="143" spans="1:11" ht="51" x14ac:dyDescent="0.25">
      <c r="A143" s="14" t="s">
        <v>1505</v>
      </c>
      <c r="B143" s="14" t="s">
        <v>1601</v>
      </c>
      <c r="C143" s="14" t="s">
        <v>1602</v>
      </c>
      <c r="D143" s="16" t="s">
        <v>1603</v>
      </c>
      <c r="E143" s="16"/>
      <c r="F143" s="14" t="s">
        <v>1604</v>
      </c>
      <c r="G143" s="14" t="s">
        <v>1605</v>
      </c>
      <c r="H143" s="14" t="s">
        <v>1606</v>
      </c>
      <c r="I143" s="15">
        <v>130</v>
      </c>
      <c r="J143" s="77">
        <v>3</v>
      </c>
      <c r="K143" s="92"/>
    </row>
    <row r="144" spans="1:11" ht="81.599999999999994" x14ac:dyDescent="0.25">
      <c r="A144" s="14" t="s">
        <v>1505</v>
      </c>
      <c r="B144" s="14"/>
      <c r="C144" s="14"/>
      <c r="D144" s="16"/>
      <c r="E144" s="16"/>
      <c r="F144" s="14" t="s">
        <v>1607</v>
      </c>
      <c r="G144" s="14"/>
      <c r="H144" s="14"/>
      <c r="I144" s="15"/>
      <c r="J144" s="77">
        <v>3</v>
      </c>
      <c r="K144" s="92"/>
    </row>
    <row r="145" spans="1:11" ht="30.6" x14ac:dyDescent="0.25">
      <c r="A145" s="14" t="s">
        <v>1505</v>
      </c>
      <c r="B145" s="14" t="s">
        <v>1608</v>
      </c>
      <c r="C145" s="14" t="s">
        <v>1609</v>
      </c>
      <c r="D145" s="16" t="s">
        <v>1610</v>
      </c>
      <c r="E145" s="16"/>
      <c r="F145" s="14" t="s">
        <v>1611</v>
      </c>
      <c r="G145" s="14">
        <v>36284696</v>
      </c>
      <c r="H145" s="14" t="s">
        <v>1562</v>
      </c>
      <c r="I145" s="15">
        <v>59</v>
      </c>
      <c r="J145" s="77">
        <v>3</v>
      </c>
      <c r="K145" s="92"/>
    </row>
    <row r="146" spans="1:11" ht="81.599999999999994" x14ac:dyDescent="0.25">
      <c r="A146" s="14" t="s">
        <v>1505</v>
      </c>
      <c r="B146" s="14"/>
      <c r="C146" s="14"/>
      <c r="D146" s="16"/>
      <c r="E146" s="16"/>
      <c r="F146" s="14" t="s">
        <v>1612</v>
      </c>
      <c r="G146" s="14"/>
      <c r="H146" s="14"/>
      <c r="I146" s="15"/>
      <c r="J146" s="77">
        <v>3</v>
      </c>
      <c r="K146" s="92"/>
    </row>
    <row r="147" spans="1:11" ht="20.399999999999999" x14ac:dyDescent="0.25">
      <c r="A147" s="14" t="s">
        <v>1505</v>
      </c>
      <c r="B147" s="14" t="s">
        <v>1613</v>
      </c>
      <c r="C147" s="14"/>
      <c r="D147" s="16" t="s">
        <v>1614</v>
      </c>
      <c r="E147" s="16"/>
      <c r="F147" s="14" t="s">
        <v>1615</v>
      </c>
      <c r="G147" s="14"/>
      <c r="H147" s="14" t="s">
        <v>1557</v>
      </c>
      <c r="I147" s="15">
        <v>126</v>
      </c>
      <c r="J147" s="77">
        <v>3</v>
      </c>
      <c r="K147" s="92"/>
    </row>
    <row r="148" spans="1:11" ht="40.799999999999997" x14ac:dyDescent="0.25">
      <c r="A148" s="14" t="s">
        <v>1505</v>
      </c>
      <c r="B148" s="14" t="s">
        <v>1616</v>
      </c>
      <c r="C148" s="14" t="s">
        <v>1617</v>
      </c>
      <c r="D148" s="16" t="s">
        <v>1523</v>
      </c>
      <c r="E148" s="16"/>
      <c r="F148" s="14" t="s">
        <v>1618</v>
      </c>
      <c r="G148" s="14" t="s">
        <v>1534</v>
      </c>
      <c r="H148" s="14" t="s">
        <v>1535</v>
      </c>
      <c r="I148" s="15">
        <v>64.19</v>
      </c>
      <c r="J148" s="77">
        <v>3</v>
      </c>
      <c r="K148" s="92"/>
    </row>
    <row r="149" spans="1:11" ht="40.799999999999997" x14ac:dyDescent="0.25">
      <c r="A149" s="14" t="s">
        <v>1505</v>
      </c>
      <c r="B149" s="14" t="s">
        <v>1619</v>
      </c>
      <c r="C149" s="14" t="s">
        <v>1620</v>
      </c>
      <c r="D149" s="16" t="s">
        <v>1523</v>
      </c>
      <c r="E149" s="16"/>
      <c r="F149" s="14" t="s">
        <v>1621</v>
      </c>
      <c r="G149" s="14" t="s">
        <v>1534</v>
      </c>
      <c r="H149" s="14" t="s">
        <v>1535</v>
      </c>
      <c r="I149" s="15">
        <v>105.11</v>
      </c>
      <c r="J149" s="77">
        <v>3</v>
      </c>
      <c r="K149" s="92"/>
    </row>
    <row r="150" spans="1:11" ht="30.6" x14ac:dyDescent="0.25">
      <c r="A150" s="14" t="s">
        <v>1505</v>
      </c>
      <c r="B150" s="14" t="s">
        <v>1622</v>
      </c>
      <c r="C150" s="14" t="s">
        <v>1623</v>
      </c>
      <c r="D150" s="16" t="s">
        <v>1624</v>
      </c>
      <c r="E150" s="16"/>
      <c r="F150" s="14" t="s">
        <v>1625</v>
      </c>
      <c r="G150" s="14" t="s">
        <v>1626</v>
      </c>
      <c r="H150" s="14" t="s">
        <v>1627</v>
      </c>
      <c r="I150" s="15">
        <v>99.5</v>
      </c>
      <c r="J150" s="77">
        <v>3</v>
      </c>
      <c r="K150" s="92"/>
    </row>
    <row r="151" spans="1:11" ht="51" x14ac:dyDescent="0.25">
      <c r="A151" s="14" t="s">
        <v>1505</v>
      </c>
      <c r="B151" s="14" t="s">
        <v>1628</v>
      </c>
      <c r="C151" s="14">
        <v>250101009</v>
      </c>
      <c r="D151" s="16" t="s">
        <v>1629</v>
      </c>
      <c r="E151" s="16"/>
      <c r="F151" s="14" t="s">
        <v>1630</v>
      </c>
      <c r="G151" s="14">
        <v>55857574</v>
      </c>
      <c r="H151" s="14" t="s">
        <v>1631</v>
      </c>
      <c r="I151" s="15">
        <v>580.61</v>
      </c>
      <c r="J151" s="77">
        <v>3</v>
      </c>
      <c r="K151" s="92"/>
    </row>
    <row r="152" spans="1:11" ht="81.599999999999994" x14ac:dyDescent="0.25">
      <c r="A152" s="14" t="s">
        <v>1505</v>
      </c>
      <c r="B152" s="14"/>
      <c r="C152" s="14"/>
      <c r="D152" s="16"/>
      <c r="E152" s="16"/>
      <c r="F152" s="14" t="s">
        <v>1632</v>
      </c>
      <c r="G152" s="14"/>
      <c r="H152" s="14"/>
      <c r="I152" s="15"/>
      <c r="J152" s="77">
        <v>3</v>
      </c>
      <c r="K152" s="92"/>
    </row>
    <row r="153" spans="1:11" ht="30.6" x14ac:dyDescent="0.25">
      <c r="A153" s="14" t="s">
        <v>1505</v>
      </c>
      <c r="B153" s="14" t="s">
        <v>1633</v>
      </c>
      <c r="C153" s="14" t="s">
        <v>1634</v>
      </c>
      <c r="D153" s="16" t="s">
        <v>1635</v>
      </c>
      <c r="E153" s="16"/>
      <c r="F153" s="14" t="s">
        <v>1636</v>
      </c>
      <c r="G153" s="14" t="s">
        <v>1637</v>
      </c>
      <c r="H153" s="14" t="s">
        <v>1638</v>
      </c>
      <c r="I153" s="15">
        <v>435</v>
      </c>
      <c r="J153" s="77">
        <v>3</v>
      </c>
      <c r="K153" s="92"/>
    </row>
    <row r="154" spans="1:11" ht="81.599999999999994" x14ac:dyDescent="0.25">
      <c r="A154" s="14" t="s">
        <v>1505</v>
      </c>
      <c r="B154" s="14"/>
      <c r="C154" s="14"/>
      <c r="D154" s="16"/>
      <c r="E154" s="16"/>
      <c r="F154" s="14" t="s">
        <v>1639</v>
      </c>
      <c r="G154" s="14"/>
      <c r="H154" s="14"/>
      <c r="I154" s="15"/>
      <c r="J154" s="77">
        <v>3</v>
      </c>
      <c r="K154" s="92"/>
    </row>
    <row r="155" spans="1:11" ht="30.6" x14ac:dyDescent="0.25">
      <c r="A155" s="14" t="s">
        <v>1505</v>
      </c>
      <c r="B155" s="14" t="s">
        <v>1640</v>
      </c>
      <c r="C155" s="14" t="s">
        <v>1641</v>
      </c>
      <c r="D155" s="16" t="s">
        <v>1642</v>
      </c>
      <c r="E155" s="16"/>
      <c r="F155" s="14" t="s">
        <v>1643</v>
      </c>
      <c r="G155" s="14">
        <v>25475606</v>
      </c>
      <c r="H155" s="14" t="s">
        <v>1644</v>
      </c>
      <c r="I155" s="15">
        <v>384</v>
      </c>
      <c r="J155" s="77">
        <v>3</v>
      </c>
      <c r="K155" s="92"/>
    </row>
    <row r="156" spans="1:11" ht="81.599999999999994" x14ac:dyDescent="0.25">
      <c r="A156" s="14" t="s">
        <v>1505</v>
      </c>
      <c r="B156" s="14" t="s">
        <v>1640</v>
      </c>
      <c r="C156" s="14"/>
      <c r="D156" s="16" t="s">
        <v>1523</v>
      </c>
      <c r="E156" s="16"/>
      <c r="F156" s="14" t="s">
        <v>1645</v>
      </c>
      <c r="G156" s="14"/>
      <c r="H156" s="14" t="s">
        <v>1646</v>
      </c>
      <c r="I156" s="15">
        <v>142.80000000000001</v>
      </c>
      <c r="J156" s="77">
        <v>3</v>
      </c>
      <c r="K156" s="92"/>
    </row>
    <row r="157" spans="1:11" ht="81.599999999999994" x14ac:dyDescent="0.25">
      <c r="A157" s="14" t="s">
        <v>1505</v>
      </c>
      <c r="B157" s="14"/>
      <c r="C157" s="14"/>
      <c r="D157" s="16"/>
      <c r="E157" s="16"/>
      <c r="F157" s="14" t="s">
        <v>1647</v>
      </c>
      <c r="G157" s="14"/>
      <c r="H157" s="14"/>
      <c r="I157" s="15"/>
      <c r="J157" s="77">
        <v>3</v>
      </c>
      <c r="K157" s="92"/>
    </row>
    <row r="158" spans="1:11" ht="30.6" x14ac:dyDescent="0.25">
      <c r="A158" s="14" t="s">
        <v>1505</v>
      </c>
      <c r="B158" s="14" t="s">
        <v>1648</v>
      </c>
      <c r="C158" s="14" t="s">
        <v>1649</v>
      </c>
      <c r="D158" s="16" t="s">
        <v>1650</v>
      </c>
      <c r="E158" s="16"/>
      <c r="F158" s="14" t="s">
        <v>1651</v>
      </c>
      <c r="G158" s="14">
        <v>36284696</v>
      </c>
      <c r="H158" s="14" t="s">
        <v>1562</v>
      </c>
      <c r="I158" s="15">
        <v>357</v>
      </c>
      <c r="J158" s="77">
        <v>3</v>
      </c>
      <c r="K158" s="92"/>
    </row>
    <row r="159" spans="1:11" ht="40.799999999999997" x14ac:dyDescent="0.25">
      <c r="A159" s="14" t="s">
        <v>1505</v>
      </c>
      <c r="B159" s="14" t="s">
        <v>1648</v>
      </c>
      <c r="C159" s="14">
        <v>4842</v>
      </c>
      <c r="D159" s="16" t="s">
        <v>1652</v>
      </c>
      <c r="E159" s="16"/>
      <c r="F159" s="14" t="s">
        <v>1653</v>
      </c>
      <c r="G159" s="14" t="s">
        <v>1654</v>
      </c>
      <c r="H159" s="14" t="s">
        <v>1655</v>
      </c>
      <c r="I159" s="15">
        <v>25.35</v>
      </c>
      <c r="J159" s="77">
        <v>3</v>
      </c>
      <c r="K159" s="92"/>
    </row>
    <row r="160" spans="1:11" ht="30.6" x14ac:dyDescent="0.25">
      <c r="A160" s="14" t="s">
        <v>1505</v>
      </c>
      <c r="B160" s="14" t="s">
        <v>1648</v>
      </c>
      <c r="C160" s="14" t="s">
        <v>1656</v>
      </c>
      <c r="D160" s="16" t="s">
        <v>1657</v>
      </c>
      <c r="E160" s="16"/>
      <c r="F160" s="14" t="s">
        <v>1658</v>
      </c>
      <c r="G160" s="14">
        <v>36284696</v>
      </c>
      <c r="H160" s="14" t="s">
        <v>1562</v>
      </c>
      <c r="I160" s="15">
        <v>324</v>
      </c>
      <c r="J160" s="77">
        <v>3</v>
      </c>
      <c r="K160" s="92"/>
    </row>
    <row r="161" spans="1:11" ht="71.400000000000006" x14ac:dyDescent="0.25">
      <c r="A161" s="14" t="s">
        <v>1505</v>
      </c>
      <c r="B161" s="14" t="s">
        <v>1659</v>
      </c>
      <c r="C161" s="14" t="s">
        <v>1660</v>
      </c>
      <c r="D161" s="16" t="s">
        <v>1661</v>
      </c>
      <c r="E161" s="16"/>
      <c r="F161" s="14" t="s">
        <v>1662</v>
      </c>
      <c r="G161" s="14" t="s">
        <v>1663</v>
      </c>
      <c r="H161" s="14" t="s">
        <v>1664</v>
      </c>
      <c r="I161" s="15">
        <v>84.44</v>
      </c>
      <c r="J161" s="77">
        <v>3</v>
      </c>
      <c r="K161" s="92"/>
    </row>
    <row r="162" spans="1:11" ht="81.599999999999994" x14ac:dyDescent="0.25">
      <c r="A162" s="14" t="s">
        <v>1505</v>
      </c>
      <c r="B162" s="14"/>
      <c r="C162" s="14"/>
      <c r="D162" s="16"/>
      <c r="E162" s="16"/>
      <c r="F162" s="14" t="s">
        <v>1632</v>
      </c>
      <c r="G162" s="14"/>
      <c r="H162" s="14"/>
      <c r="I162" s="15"/>
      <c r="J162" s="77">
        <v>3</v>
      </c>
      <c r="K162" s="92"/>
    </row>
    <row r="163" spans="1:11" ht="30.6" x14ac:dyDescent="0.25">
      <c r="A163" s="14" t="s">
        <v>1505</v>
      </c>
      <c r="B163" s="14" t="s">
        <v>1633</v>
      </c>
      <c r="C163" s="14" t="s">
        <v>1665</v>
      </c>
      <c r="D163" s="16" t="s">
        <v>1635</v>
      </c>
      <c r="E163" s="16"/>
      <c r="F163" s="14" t="s">
        <v>1666</v>
      </c>
      <c r="G163" s="14">
        <v>36284696</v>
      </c>
      <c r="H163" s="14" t="s">
        <v>1562</v>
      </c>
      <c r="I163" s="15">
        <v>372</v>
      </c>
      <c r="J163" s="77">
        <v>3</v>
      </c>
      <c r="K163" s="92"/>
    </row>
    <row r="164" spans="1:11" ht="30.6" x14ac:dyDescent="0.25">
      <c r="A164" s="14" t="s">
        <v>1505</v>
      </c>
      <c r="B164" s="14" t="s">
        <v>1633</v>
      </c>
      <c r="C164" s="14" t="s">
        <v>1634</v>
      </c>
      <c r="D164" s="16" t="s">
        <v>1635</v>
      </c>
      <c r="E164" s="16"/>
      <c r="F164" s="14" t="s">
        <v>1667</v>
      </c>
      <c r="G164" s="14" t="s">
        <v>1637</v>
      </c>
      <c r="H164" s="14" t="s">
        <v>1638</v>
      </c>
      <c r="I164" s="15">
        <v>770</v>
      </c>
      <c r="J164" s="77">
        <v>3</v>
      </c>
      <c r="K164" s="92"/>
    </row>
    <row r="165" spans="1:11" ht="30.6" x14ac:dyDescent="0.25">
      <c r="A165" s="14" t="s">
        <v>1505</v>
      </c>
      <c r="B165" s="14" t="s">
        <v>1633</v>
      </c>
      <c r="C165" s="14"/>
      <c r="D165" s="16" t="s">
        <v>1635</v>
      </c>
      <c r="E165" s="16"/>
      <c r="F165" s="14" t="s">
        <v>1668</v>
      </c>
      <c r="G165" s="14" t="s">
        <v>1568</v>
      </c>
      <c r="H165" s="14" t="s">
        <v>1569</v>
      </c>
      <c r="I165" s="15">
        <v>23</v>
      </c>
      <c r="J165" s="77">
        <v>3</v>
      </c>
      <c r="K165" s="92"/>
    </row>
    <row r="166" spans="1:11" ht="71.400000000000006" x14ac:dyDescent="0.25">
      <c r="A166" s="14" t="s">
        <v>1505</v>
      </c>
      <c r="B166" s="14" t="s">
        <v>1669</v>
      </c>
      <c r="C166" s="14" t="s">
        <v>1670</v>
      </c>
      <c r="D166" s="16" t="s">
        <v>1671</v>
      </c>
      <c r="E166" s="16"/>
      <c r="F166" s="14" t="s">
        <v>1672</v>
      </c>
      <c r="G166" s="14" t="s">
        <v>1663</v>
      </c>
      <c r="H166" s="14" t="s">
        <v>1664</v>
      </c>
      <c r="I166" s="15">
        <v>84.35</v>
      </c>
      <c r="J166" s="77">
        <v>3</v>
      </c>
      <c r="K166" s="92"/>
    </row>
    <row r="167" spans="1:11" ht="81.599999999999994" x14ac:dyDescent="0.25">
      <c r="A167" s="14" t="s">
        <v>1505</v>
      </c>
      <c r="B167" s="14"/>
      <c r="C167" s="14"/>
      <c r="D167" s="16"/>
      <c r="E167" s="16"/>
      <c r="F167" s="14" t="s">
        <v>1673</v>
      </c>
      <c r="G167" s="14"/>
      <c r="H167" s="14"/>
      <c r="I167" s="15"/>
      <c r="J167" s="77">
        <v>3</v>
      </c>
      <c r="K167" s="92"/>
    </row>
    <row r="168" spans="1:11" ht="30.6" x14ac:dyDescent="0.25">
      <c r="A168" s="14" t="s">
        <v>1505</v>
      </c>
      <c r="B168" s="14" t="s">
        <v>1674</v>
      </c>
      <c r="C168" s="14" t="s">
        <v>1675</v>
      </c>
      <c r="D168" s="16" t="s">
        <v>1676</v>
      </c>
      <c r="E168" s="16"/>
      <c r="F168" s="14" t="s">
        <v>1677</v>
      </c>
      <c r="G168" s="14">
        <v>36284696</v>
      </c>
      <c r="H168" s="14" t="s">
        <v>1562</v>
      </c>
      <c r="I168" s="15">
        <v>1073</v>
      </c>
      <c r="J168" s="77">
        <v>3</v>
      </c>
      <c r="K168" s="92"/>
    </row>
    <row r="169" spans="1:11" ht="81.599999999999994" x14ac:dyDescent="0.25">
      <c r="A169" s="14" t="s">
        <v>1505</v>
      </c>
      <c r="B169" s="14"/>
      <c r="C169" s="14"/>
      <c r="D169" s="16"/>
      <c r="E169" s="16"/>
      <c r="F169" s="14" t="s">
        <v>1678</v>
      </c>
      <c r="G169" s="14"/>
      <c r="H169" s="14"/>
      <c r="I169" s="15"/>
      <c r="J169" s="77">
        <v>3</v>
      </c>
      <c r="K169" s="92"/>
    </row>
    <row r="170" spans="1:11" ht="30.6" x14ac:dyDescent="0.25">
      <c r="A170" s="14" t="s">
        <v>1505</v>
      </c>
      <c r="B170" s="14" t="s">
        <v>1577</v>
      </c>
      <c r="C170" s="14">
        <v>23592450</v>
      </c>
      <c r="D170" s="16" t="s">
        <v>1578</v>
      </c>
      <c r="E170" s="16"/>
      <c r="F170" s="14" t="s">
        <v>1679</v>
      </c>
      <c r="G170" s="14">
        <v>537560</v>
      </c>
      <c r="H170" s="14" t="s">
        <v>1580</v>
      </c>
      <c r="I170" s="15">
        <v>550</v>
      </c>
      <c r="J170" s="77">
        <v>3</v>
      </c>
      <c r="K170" s="92"/>
    </row>
    <row r="171" spans="1:11" ht="81.599999999999994" x14ac:dyDescent="0.25">
      <c r="A171" s="14" t="s">
        <v>1505</v>
      </c>
      <c r="B171" s="14"/>
      <c r="C171" s="14"/>
      <c r="D171" s="16"/>
      <c r="E171" s="16"/>
      <c r="F171" s="14" t="s">
        <v>1680</v>
      </c>
      <c r="G171" s="14"/>
      <c r="H171" s="14"/>
      <c r="I171" s="15"/>
      <c r="J171" s="77">
        <v>3</v>
      </c>
      <c r="K171" s="92"/>
    </row>
    <row r="172" spans="1:11" ht="30.6" x14ac:dyDescent="0.25">
      <c r="A172" s="14" t="s">
        <v>1505</v>
      </c>
      <c r="B172" s="14" t="s">
        <v>1681</v>
      </c>
      <c r="C172" s="14" t="s">
        <v>1682</v>
      </c>
      <c r="D172" s="16" t="s">
        <v>1585</v>
      </c>
      <c r="E172" s="16"/>
      <c r="F172" s="14" t="s">
        <v>1683</v>
      </c>
      <c r="G172" s="14">
        <v>36284696</v>
      </c>
      <c r="H172" s="14" t="s">
        <v>1562</v>
      </c>
      <c r="I172" s="15">
        <v>351</v>
      </c>
      <c r="J172" s="77">
        <v>3</v>
      </c>
      <c r="K172" s="92"/>
    </row>
    <row r="173" spans="1:11" ht="81.599999999999994" x14ac:dyDescent="0.25">
      <c r="A173" s="14" t="s">
        <v>1505</v>
      </c>
      <c r="B173" s="14"/>
      <c r="C173" s="14"/>
      <c r="D173" s="16"/>
      <c r="E173" s="16"/>
      <c r="F173" s="14" t="s">
        <v>1684</v>
      </c>
      <c r="G173" s="14"/>
      <c r="H173" s="14"/>
      <c r="I173" s="15"/>
      <c r="J173" s="77">
        <v>3</v>
      </c>
      <c r="K173" s="92"/>
    </row>
    <row r="174" spans="1:11" ht="40.799999999999997" x14ac:dyDescent="0.25">
      <c r="A174" s="14" t="s">
        <v>1505</v>
      </c>
      <c r="B174" s="14" t="s">
        <v>1685</v>
      </c>
      <c r="C174" s="14">
        <v>5020250827</v>
      </c>
      <c r="D174" s="16" t="s">
        <v>1572</v>
      </c>
      <c r="E174" s="16"/>
      <c r="F174" s="14" t="s">
        <v>1686</v>
      </c>
      <c r="G174" s="14">
        <v>46640134</v>
      </c>
      <c r="H174" s="14" t="s">
        <v>1687</v>
      </c>
      <c r="I174" s="15">
        <v>249</v>
      </c>
      <c r="J174" s="77">
        <v>3</v>
      </c>
      <c r="K174" s="92"/>
    </row>
    <row r="175" spans="1:11" ht="81.599999999999994" x14ac:dyDescent="0.25">
      <c r="A175" s="14" t="s">
        <v>1505</v>
      </c>
      <c r="B175" s="14"/>
      <c r="C175" s="14"/>
      <c r="D175" s="16"/>
      <c r="E175" s="16"/>
      <c r="F175" s="14" t="s">
        <v>1688</v>
      </c>
      <c r="G175" s="14"/>
      <c r="H175" s="14"/>
      <c r="I175" s="15"/>
      <c r="J175" s="77">
        <v>3</v>
      </c>
      <c r="K175" s="92"/>
    </row>
    <row r="176" spans="1:11" ht="61.2" x14ac:dyDescent="0.25">
      <c r="A176" s="14" t="s">
        <v>1505</v>
      </c>
      <c r="B176" s="14" t="s">
        <v>1689</v>
      </c>
      <c r="C176" s="14" t="s">
        <v>1690</v>
      </c>
      <c r="D176" s="16" t="s">
        <v>1691</v>
      </c>
      <c r="E176" s="16"/>
      <c r="F176" s="14" t="s">
        <v>1692</v>
      </c>
      <c r="G176" s="14" t="s">
        <v>1605</v>
      </c>
      <c r="H176" s="14" t="s">
        <v>1606</v>
      </c>
      <c r="I176" s="15">
        <v>1220</v>
      </c>
      <c r="J176" s="77">
        <v>3</v>
      </c>
      <c r="K176" s="92"/>
    </row>
    <row r="177" spans="1:11" ht="20.399999999999999" x14ac:dyDescent="0.25">
      <c r="A177" s="14" t="s">
        <v>1505</v>
      </c>
      <c r="B177" s="14" t="s">
        <v>1689</v>
      </c>
      <c r="C177" s="14"/>
      <c r="D177" s="16" t="s">
        <v>1693</v>
      </c>
      <c r="E177" s="16"/>
      <c r="F177" s="14" t="s">
        <v>1694</v>
      </c>
      <c r="G177" s="14"/>
      <c r="H177" s="14" t="s">
        <v>1695</v>
      </c>
      <c r="I177" s="15">
        <v>78</v>
      </c>
      <c r="J177" s="77">
        <v>3</v>
      </c>
      <c r="K177" s="92"/>
    </row>
    <row r="178" spans="1:11" ht="71.400000000000006" x14ac:dyDescent="0.25">
      <c r="A178" s="14" t="s">
        <v>1505</v>
      </c>
      <c r="B178" s="14" t="s">
        <v>1696</v>
      </c>
      <c r="C178" s="14" t="s">
        <v>1660</v>
      </c>
      <c r="D178" s="16" t="s">
        <v>1661</v>
      </c>
      <c r="E178" s="16"/>
      <c r="F178" s="14" t="s">
        <v>1697</v>
      </c>
      <c r="G178" s="14" t="s">
        <v>1663</v>
      </c>
      <c r="H178" s="14" t="s">
        <v>1664</v>
      </c>
      <c r="I178" s="15">
        <v>69.16</v>
      </c>
      <c r="J178" s="77">
        <v>3</v>
      </c>
      <c r="K178" s="92"/>
    </row>
    <row r="179" spans="1:11" ht="91.8" x14ac:dyDescent="0.25">
      <c r="A179" s="14" t="s">
        <v>1505</v>
      </c>
      <c r="B179" s="14"/>
      <c r="C179" s="14"/>
      <c r="D179" s="16"/>
      <c r="E179" s="16"/>
      <c r="F179" s="14" t="s">
        <v>1698</v>
      </c>
      <c r="G179" s="14"/>
      <c r="H179" s="14"/>
      <c r="I179" s="15"/>
      <c r="J179" s="77">
        <v>3</v>
      </c>
      <c r="K179" s="92"/>
    </row>
    <row r="180" spans="1:11" ht="81.599999999999994" x14ac:dyDescent="0.25">
      <c r="A180" s="14" t="s">
        <v>1505</v>
      </c>
      <c r="B180" s="14" t="s">
        <v>1699</v>
      </c>
      <c r="C180" s="14"/>
      <c r="D180" s="16" t="s">
        <v>1700</v>
      </c>
      <c r="E180" s="16"/>
      <c r="F180" s="14" t="s">
        <v>1701</v>
      </c>
      <c r="G180" s="14"/>
      <c r="H180" s="14" t="s">
        <v>1695</v>
      </c>
      <c r="I180" s="15">
        <v>48</v>
      </c>
      <c r="J180" s="77">
        <v>3</v>
      </c>
      <c r="K180" s="92"/>
    </row>
    <row r="181" spans="1:11" ht="30.6" x14ac:dyDescent="0.25">
      <c r="A181" s="14" t="s">
        <v>1505</v>
      </c>
      <c r="B181" s="14" t="s">
        <v>1699</v>
      </c>
      <c r="C181" s="14">
        <v>525610170</v>
      </c>
      <c r="D181" s="16" t="s">
        <v>1700</v>
      </c>
      <c r="E181" s="16"/>
      <c r="F181" s="14" t="s">
        <v>1702</v>
      </c>
      <c r="G181" s="14">
        <v>31642713</v>
      </c>
      <c r="H181" s="14" t="s">
        <v>1703</v>
      </c>
      <c r="I181" s="15">
        <v>533.6</v>
      </c>
      <c r="J181" s="77">
        <v>3</v>
      </c>
      <c r="K181" s="92"/>
    </row>
    <row r="182" spans="1:11" ht="81.599999999999994" x14ac:dyDescent="0.25">
      <c r="A182" s="14" t="s">
        <v>1505</v>
      </c>
      <c r="B182" s="14"/>
      <c r="C182" s="14"/>
      <c r="D182" s="16"/>
      <c r="E182" s="16"/>
      <c r="F182" s="14" t="s">
        <v>1704</v>
      </c>
      <c r="G182" s="14"/>
      <c r="H182" s="14"/>
      <c r="I182" s="15"/>
      <c r="J182" s="77">
        <v>3</v>
      </c>
      <c r="K182" s="92"/>
    </row>
    <row r="183" spans="1:11" ht="30.6" x14ac:dyDescent="0.25">
      <c r="A183" s="14" t="s">
        <v>1505</v>
      </c>
      <c r="B183" s="14" t="s">
        <v>1705</v>
      </c>
      <c r="C183" s="14"/>
      <c r="D183" s="16" t="s">
        <v>1706</v>
      </c>
      <c r="E183" s="16"/>
      <c r="F183" s="14" t="s">
        <v>1668</v>
      </c>
      <c r="G183" s="14" t="s">
        <v>1568</v>
      </c>
      <c r="H183" s="14" t="s">
        <v>1569</v>
      </c>
      <c r="I183" s="15">
        <v>23</v>
      </c>
      <c r="J183" s="77">
        <v>3</v>
      </c>
      <c r="K183" s="92"/>
    </row>
    <row r="184" spans="1:11" ht="40.799999999999997" x14ac:dyDescent="0.25">
      <c r="A184" s="14" t="s">
        <v>1505</v>
      </c>
      <c r="B184" s="14" t="s">
        <v>1705</v>
      </c>
      <c r="C184" s="14">
        <v>1851</v>
      </c>
      <c r="D184" s="16" t="s">
        <v>1706</v>
      </c>
      <c r="E184" s="16"/>
      <c r="F184" s="14" t="s">
        <v>1707</v>
      </c>
      <c r="G184" s="14">
        <v>65809193292</v>
      </c>
      <c r="H184" s="14" t="s">
        <v>1708</v>
      </c>
      <c r="I184" s="15">
        <v>440</v>
      </c>
      <c r="J184" s="77">
        <v>3</v>
      </c>
      <c r="K184" s="92"/>
    </row>
    <row r="185" spans="1:11" ht="30.6" x14ac:dyDescent="0.25">
      <c r="A185" s="14" t="s">
        <v>1505</v>
      </c>
      <c r="B185" s="14" t="s">
        <v>1705</v>
      </c>
      <c r="C185" s="14" t="s">
        <v>1709</v>
      </c>
      <c r="D185" s="16" t="s">
        <v>1710</v>
      </c>
      <c r="E185" s="16"/>
      <c r="F185" s="14" t="s">
        <v>1711</v>
      </c>
      <c r="G185" s="14">
        <v>36284696</v>
      </c>
      <c r="H185" s="14" t="s">
        <v>1562</v>
      </c>
      <c r="I185" s="15">
        <v>562.5</v>
      </c>
      <c r="J185" s="77">
        <v>3</v>
      </c>
      <c r="K185" s="92"/>
    </row>
    <row r="186" spans="1:11" ht="20.399999999999999" x14ac:dyDescent="0.25">
      <c r="A186" s="14" t="s">
        <v>1505</v>
      </c>
      <c r="B186" s="14" t="s">
        <v>1705</v>
      </c>
      <c r="C186" s="14"/>
      <c r="D186" s="16" t="s">
        <v>1712</v>
      </c>
      <c r="E186" s="16"/>
      <c r="F186" s="14" t="s">
        <v>1713</v>
      </c>
      <c r="G186" s="14"/>
      <c r="H186" s="14" t="s">
        <v>1695</v>
      </c>
      <c r="I186" s="15">
        <v>127.6</v>
      </c>
      <c r="J186" s="77">
        <v>3</v>
      </c>
      <c r="K186" s="92"/>
    </row>
    <row r="187" spans="1:11" ht="71.400000000000006" x14ac:dyDescent="0.25">
      <c r="A187" s="14" t="s">
        <v>1505</v>
      </c>
      <c r="B187" s="14" t="s">
        <v>1714</v>
      </c>
      <c r="C187" s="14" t="s">
        <v>1715</v>
      </c>
      <c r="D187" s="16" t="s">
        <v>1716</v>
      </c>
      <c r="E187" s="16"/>
      <c r="F187" s="14" t="s">
        <v>1717</v>
      </c>
      <c r="G187" s="14" t="s">
        <v>1663</v>
      </c>
      <c r="H187" s="14" t="s">
        <v>1664</v>
      </c>
      <c r="I187" s="15">
        <v>72.64</v>
      </c>
      <c r="J187" s="77">
        <v>3</v>
      </c>
      <c r="K187" s="92"/>
    </row>
    <row r="188" spans="1:11" ht="81.599999999999994" x14ac:dyDescent="0.25">
      <c r="A188" s="14" t="s">
        <v>1505</v>
      </c>
      <c r="B188" s="14"/>
      <c r="C188" s="14"/>
      <c r="D188" s="16"/>
      <c r="E188" s="16"/>
      <c r="F188" s="14" t="s">
        <v>1718</v>
      </c>
      <c r="G188" s="14"/>
      <c r="H188" s="14"/>
      <c r="I188" s="15"/>
      <c r="J188" s="77">
        <v>3</v>
      </c>
      <c r="K188" s="92"/>
    </row>
    <row r="189" spans="1:11" ht="40.799999999999997" x14ac:dyDescent="0.25">
      <c r="A189" s="14" t="s">
        <v>1505</v>
      </c>
      <c r="B189" s="14" t="s">
        <v>1719</v>
      </c>
      <c r="C189" s="14" t="s">
        <v>1720</v>
      </c>
      <c r="D189" s="16" t="s">
        <v>1721</v>
      </c>
      <c r="E189" s="16"/>
      <c r="F189" s="14" t="s">
        <v>1722</v>
      </c>
      <c r="G189" s="14" t="s">
        <v>1723</v>
      </c>
      <c r="H189" s="14" t="s">
        <v>1724</v>
      </c>
      <c r="I189" s="15">
        <v>578</v>
      </c>
      <c r="J189" s="77">
        <v>3</v>
      </c>
      <c r="K189" s="92"/>
    </row>
    <row r="190" spans="1:11" ht="81.599999999999994" x14ac:dyDescent="0.25">
      <c r="A190" s="14" t="s">
        <v>1505</v>
      </c>
      <c r="B190" s="14"/>
      <c r="C190" s="14"/>
      <c r="D190" s="16"/>
      <c r="E190" s="16"/>
      <c r="F190" s="14" t="s">
        <v>1725</v>
      </c>
      <c r="G190" s="14"/>
      <c r="H190" s="14"/>
      <c r="I190" s="15"/>
      <c r="J190" s="77">
        <v>3</v>
      </c>
      <c r="K190" s="92"/>
    </row>
    <row r="191" spans="1:11" ht="30.6" x14ac:dyDescent="0.25">
      <c r="A191" s="14" t="s">
        <v>1505</v>
      </c>
      <c r="B191" s="14" t="s">
        <v>1726</v>
      </c>
      <c r="C191" s="14" t="s">
        <v>1727</v>
      </c>
      <c r="D191" s="16" t="s">
        <v>1728</v>
      </c>
      <c r="E191" s="16"/>
      <c r="F191" s="14" t="s">
        <v>1729</v>
      </c>
      <c r="G191" s="14">
        <v>73072391</v>
      </c>
      <c r="H191" s="14" t="s">
        <v>1730</v>
      </c>
      <c r="I191" s="15">
        <v>745</v>
      </c>
      <c r="J191" s="77">
        <v>3</v>
      </c>
      <c r="K191" s="92"/>
    </row>
    <row r="192" spans="1:11" ht="51" x14ac:dyDescent="0.25">
      <c r="A192" s="14" t="s">
        <v>1505</v>
      </c>
      <c r="B192" s="14" t="s">
        <v>1731</v>
      </c>
      <c r="C192" s="14">
        <v>2545</v>
      </c>
      <c r="D192" s="16" t="s">
        <v>1728</v>
      </c>
      <c r="E192" s="16" t="s">
        <v>1732</v>
      </c>
      <c r="F192" s="14" t="s">
        <v>1733</v>
      </c>
      <c r="G192" s="14">
        <v>604381</v>
      </c>
      <c r="H192" s="14" t="s">
        <v>1734</v>
      </c>
      <c r="I192" s="15">
        <v>12.4</v>
      </c>
      <c r="J192" s="77">
        <v>3</v>
      </c>
      <c r="K192" s="92"/>
    </row>
    <row r="193" spans="1:11" ht="30.6" x14ac:dyDescent="0.25">
      <c r="A193" s="14" t="s">
        <v>1505</v>
      </c>
      <c r="B193" s="14" t="s">
        <v>1731</v>
      </c>
      <c r="C193" s="14">
        <v>27755</v>
      </c>
      <c r="D193" s="16" t="s">
        <v>1735</v>
      </c>
      <c r="E193" s="16" t="s">
        <v>1732</v>
      </c>
      <c r="F193" s="14" t="s">
        <v>1736</v>
      </c>
      <c r="G193" s="14" t="s">
        <v>1737</v>
      </c>
      <c r="H193" s="14" t="s">
        <v>1738</v>
      </c>
      <c r="I193" s="15">
        <v>20</v>
      </c>
      <c r="J193" s="77">
        <v>3</v>
      </c>
      <c r="K193" s="92"/>
    </row>
    <row r="194" spans="1:11" ht="30.6" x14ac:dyDescent="0.25">
      <c r="A194" s="14" t="s">
        <v>1505</v>
      </c>
      <c r="B194" s="14" t="s">
        <v>1731</v>
      </c>
      <c r="C194" s="14">
        <v>82623</v>
      </c>
      <c r="D194" s="16" t="s">
        <v>1735</v>
      </c>
      <c r="E194" s="16" t="s">
        <v>1732</v>
      </c>
      <c r="F194" s="14" t="s">
        <v>1739</v>
      </c>
      <c r="G194" s="14" t="s">
        <v>1737</v>
      </c>
      <c r="H194" s="14" t="s">
        <v>1738</v>
      </c>
      <c r="I194" s="15">
        <v>40</v>
      </c>
      <c r="J194" s="77">
        <v>3</v>
      </c>
      <c r="K194" s="92"/>
    </row>
    <row r="195" spans="1:11" ht="30.6" x14ac:dyDescent="0.25">
      <c r="A195" s="14" t="s">
        <v>1505</v>
      </c>
      <c r="B195" s="14" t="s">
        <v>1731</v>
      </c>
      <c r="C195" s="14">
        <v>82622</v>
      </c>
      <c r="D195" s="16" t="s">
        <v>1735</v>
      </c>
      <c r="E195" s="16" t="s">
        <v>1732</v>
      </c>
      <c r="F195" s="14" t="s">
        <v>1740</v>
      </c>
      <c r="G195" s="14" t="s">
        <v>1737</v>
      </c>
      <c r="H195" s="14" t="s">
        <v>1738</v>
      </c>
      <c r="I195" s="15">
        <v>15</v>
      </c>
      <c r="J195" s="77">
        <v>3</v>
      </c>
      <c r="K195" s="92"/>
    </row>
    <row r="196" spans="1:11" ht="30.6" x14ac:dyDescent="0.25">
      <c r="A196" s="14" t="s">
        <v>1505</v>
      </c>
      <c r="B196" s="14" t="s">
        <v>1731</v>
      </c>
      <c r="C196" s="14">
        <v>27774</v>
      </c>
      <c r="D196" s="16" t="s">
        <v>1741</v>
      </c>
      <c r="E196" s="16" t="s">
        <v>1732</v>
      </c>
      <c r="F196" s="14" t="s">
        <v>1742</v>
      </c>
      <c r="G196" s="14" t="s">
        <v>1737</v>
      </c>
      <c r="H196" s="14" t="s">
        <v>1738</v>
      </c>
      <c r="I196" s="15">
        <v>20</v>
      </c>
      <c r="J196" s="77">
        <v>3</v>
      </c>
      <c r="K196" s="92"/>
    </row>
    <row r="197" spans="1:11" ht="30.6" x14ac:dyDescent="0.25">
      <c r="A197" s="14" t="s">
        <v>1505</v>
      </c>
      <c r="B197" s="14" t="s">
        <v>1731</v>
      </c>
      <c r="C197" s="14">
        <v>82660</v>
      </c>
      <c r="D197" s="16" t="s">
        <v>1741</v>
      </c>
      <c r="E197" s="16" t="s">
        <v>1732</v>
      </c>
      <c r="F197" s="14" t="s">
        <v>1743</v>
      </c>
      <c r="G197" s="14" t="s">
        <v>1737</v>
      </c>
      <c r="H197" s="14" t="s">
        <v>1738</v>
      </c>
      <c r="I197" s="15">
        <v>15</v>
      </c>
      <c r="J197" s="77">
        <v>3</v>
      </c>
      <c r="K197" s="92"/>
    </row>
    <row r="198" spans="1:11" ht="30.6" x14ac:dyDescent="0.25">
      <c r="A198" s="14" t="s">
        <v>1505</v>
      </c>
      <c r="B198" s="14" t="s">
        <v>1731</v>
      </c>
      <c r="C198" s="14">
        <v>82814</v>
      </c>
      <c r="D198" s="16" t="s">
        <v>1744</v>
      </c>
      <c r="E198" s="16" t="s">
        <v>1732</v>
      </c>
      <c r="F198" s="14" t="s">
        <v>1745</v>
      </c>
      <c r="G198" s="14" t="s">
        <v>1737</v>
      </c>
      <c r="H198" s="14" t="s">
        <v>1738</v>
      </c>
      <c r="I198" s="15">
        <v>25</v>
      </c>
      <c r="J198" s="77">
        <v>3</v>
      </c>
      <c r="K198" s="92"/>
    </row>
    <row r="199" spans="1:11" ht="30.6" x14ac:dyDescent="0.25">
      <c r="A199" s="14" t="s">
        <v>1505</v>
      </c>
      <c r="B199" s="14" t="s">
        <v>1731</v>
      </c>
      <c r="C199" s="14">
        <v>40399</v>
      </c>
      <c r="D199" s="16" t="s">
        <v>1746</v>
      </c>
      <c r="E199" s="16" t="s">
        <v>1732</v>
      </c>
      <c r="F199" s="14" t="s">
        <v>1747</v>
      </c>
      <c r="G199" s="14" t="s">
        <v>1737</v>
      </c>
      <c r="H199" s="14" t="s">
        <v>1738</v>
      </c>
      <c r="I199" s="15">
        <v>40</v>
      </c>
      <c r="J199" s="77">
        <v>3</v>
      </c>
      <c r="K199" s="92"/>
    </row>
    <row r="200" spans="1:11" ht="30.6" x14ac:dyDescent="0.25">
      <c r="A200" s="14" t="s">
        <v>1505</v>
      </c>
      <c r="B200" s="14" t="s">
        <v>1731</v>
      </c>
      <c r="C200" s="14">
        <v>59060</v>
      </c>
      <c r="D200" s="16" t="s">
        <v>1746</v>
      </c>
      <c r="E200" s="16" t="s">
        <v>1732</v>
      </c>
      <c r="F200" s="14" t="s">
        <v>1748</v>
      </c>
      <c r="G200" s="14" t="s">
        <v>1749</v>
      </c>
      <c r="H200" s="14" t="s">
        <v>1750</v>
      </c>
      <c r="I200" s="15">
        <v>1.8</v>
      </c>
      <c r="J200" s="77">
        <v>3</v>
      </c>
      <c r="K200" s="92"/>
    </row>
    <row r="201" spans="1:11" ht="71.400000000000006" x14ac:dyDescent="0.25">
      <c r="A201" s="14" t="s">
        <v>1505</v>
      </c>
      <c r="B201" s="14" t="s">
        <v>1751</v>
      </c>
      <c r="C201" s="14" t="s">
        <v>1752</v>
      </c>
      <c r="D201" s="16" t="s">
        <v>1753</v>
      </c>
      <c r="E201" s="16"/>
      <c r="F201" s="14" t="s">
        <v>1754</v>
      </c>
      <c r="G201" s="14" t="s">
        <v>1663</v>
      </c>
      <c r="H201" s="14" t="s">
        <v>1664</v>
      </c>
      <c r="I201" s="15">
        <v>79.34</v>
      </c>
      <c r="J201" s="77">
        <v>3</v>
      </c>
      <c r="K201" s="92"/>
    </row>
    <row r="202" spans="1:11" ht="30.6" x14ac:dyDescent="0.25">
      <c r="A202" s="14" t="s">
        <v>1505</v>
      </c>
      <c r="B202" s="14" t="s">
        <v>1731</v>
      </c>
      <c r="C202" s="14" t="s">
        <v>1755</v>
      </c>
      <c r="D202" s="16" t="s">
        <v>1756</v>
      </c>
      <c r="E202" s="16"/>
      <c r="F202" s="14" t="s">
        <v>1757</v>
      </c>
      <c r="G202" s="14">
        <v>73072391</v>
      </c>
      <c r="H202" s="14" t="s">
        <v>1730</v>
      </c>
      <c r="I202" s="15">
        <v>1399</v>
      </c>
      <c r="J202" s="77">
        <v>3</v>
      </c>
      <c r="K202" s="92"/>
    </row>
    <row r="203" spans="1:11" ht="81.599999999999994" x14ac:dyDescent="0.25">
      <c r="A203" s="14" t="s">
        <v>1505</v>
      </c>
      <c r="B203" s="14"/>
      <c r="C203" s="14"/>
      <c r="D203" s="16"/>
      <c r="E203" s="16"/>
      <c r="F203" s="14" t="s">
        <v>1758</v>
      </c>
      <c r="G203" s="14"/>
      <c r="H203" s="14"/>
      <c r="I203" s="15"/>
      <c r="J203" s="77">
        <v>3</v>
      </c>
      <c r="K203" s="92"/>
    </row>
    <row r="204" spans="1:11" ht="51" x14ac:dyDescent="0.25">
      <c r="A204" s="14" t="s">
        <v>1505</v>
      </c>
      <c r="B204" s="14" t="s">
        <v>1759</v>
      </c>
      <c r="C204" s="14"/>
      <c r="D204" s="16" t="s">
        <v>1756</v>
      </c>
      <c r="E204" s="16" t="s">
        <v>1760</v>
      </c>
      <c r="F204" s="14" t="s">
        <v>1761</v>
      </c>
      <c r="G204" s="14">
        <v>43143200</v>
      </c>
      <c r="H204" s="14" t="s">
        <v>1762</v>
      </c>
      <c r="I204" s="15">
        <v>16</v>
      </c>
      <c r="J204" s="77">
        <v>3</v>
      </c>
      <c r="K204" s="92"/>
    </row>
    <row r="205" spans="1:11" ht="30.6" x14ac:dyDescent="0.25">
      <c r="A205" s="14" t="s">
        <v>1505</v>
      </c>
      <c r="B205" s="14" t="s">
        <v>1759</v>
      </c>
      <c r="C205" s="14" t="s">
        <v>2557</v>
      </c>
      <c r="D205" s="16" t="s">
        <v>1756</v>
      </c>
      <c r="E205" s="16" t="s">
        <v>1760</v>
      </c>
      <c r="F205" s="14" t="s">
        <v>1763</v>
      </c>
      <c r="G205" s="14">
        <v>13439120211</v>
      </c>
      <c r="H205" s="14" t="s">
        <v>1764</v>
      </c>
      <c r="I205" s="15">
        <v>3.3</v>
      </c>
      <c r="J205" s="77">
        <v>3</v>
      </c>
      <c r="K205" s="92"/>
    </row>
    <row r="206" spans="1:11" ht="30.6" x14ac:dyDescent="0.25">
      <c r="A206" s="14" t="s">
        <v>1505</v>
      </c>
      <c r="B206" s="14" t="s">
        <v>1759</v>
      </c>
      <c r="C206" s="14" t="s">
        <v>1765</v>
      </c>
      <c r="D206" s="16" t="s">
        <v>1766</v>
      </c>
      <c r="E206" s="16"/>
      <c r="F206" s="14" t="s">
        <v>1767</v>
      </c>
      <c r="G206" s="14">
        <v>36284696</v>
      </c>
      <c r="H206" s="14" t="s">
        <v>1562</v>
      </c>
      <c r="I206" s="15">
        <v>503</v>
      </c>
      <c r="J206" s="77">
        <v>3</v>
      </c>
      <c r="K206" s="92"/>
    </row>
    <row r="207" spans="1:11" ht="30.6" x14ac:dyDescent="0.25">
      <c r="A207" s="14" t="s">
        <v>1505</v>
      </c>
      <c r="B207" s="14" t="s">
        <v>1759</v>
      </c>
      <c r="C207" s="14" t="s">
        <v>2558</v>
      </c>
      <c r="D207" s="16" t="s">
        <v>1732</v>
      </c>
      <c r="E207" s="16" t="s">
        <v>1760</v>
      </c>
      <c r="F207" s="14" t="s">
        <v>1768</v>
      </c>
      <c r="G207" s="14">
        <v>13439120211</v>
      </c>
      <c r="H207" s="14" t="s">
        <v>1764</v>
      </c>
      <c r="I207" s="15">
        <v>3.3</v>
      </c>
      <c r="J207" s="77">
        <v>3</v>
      </c>
      <c r="K207" s="92"/>
    </row>
    <row r="208" spans="1:11" ht="71.400000000000006" x14ac:dyDescent="0.25">
      <c r="A208" s="14" t="s">
        <v>1505</v>
      </c>
      <c r="B208" s="14" t="s">
        <v>1769</v>
      </c>
      <c r="C208" s="14" t="s">
        <v>1770</v>
      </c>
      <c r="D208" s="16" t="s">
        <v>1771</v>
      </c>
      <c r="E208" s="16"/>
      <c r="F208" s="14" t="s">
        <v>1772</v>
      </c>
      <c r="G208" s="14"/>
      <c r="H208" s="14" t="s">
        <v>1664</v>
      </c>
      <c r="I208" s="15">
        <v>97</v>
      </c>
      <c r="J208" s="77">
        <v>3</v>
      </c>
      <c r="K208" s="92"/>
    </row>
    <row r="209" spans="1:11" ht="71.400000000000006" x14ac:dyDescent="0.25">
      <c r="A209" s="14" t="s">
        <v>1505</v>
      </c>
      <c r="B209" s="14" t="s">
        <v>1769</v>
      </c>
      <c r="C209" s="14" t="s">
        <v>1773</v>
      </c>
      <c r="D209" s="16" t="s">
        <v>1771</v>
      </c>
      <c r="E209" s="16"/>
      <c r="F209" s="14" t="s">
        <v>1774</v>
      </c>
      <c r="G209" s="14"/>
      <c r="H209" s="14" t="s">
        <v>1664</v>
      </c>
      <c r="I209" s="15">
        <v>75.97</v>
      </c>
      <c r="J209" s="77">
        <v>3</v>
      </c>
      <c r="K209" s="92"/>
    </row>
    <row r="210" spans="1:11" ht="71.400000000000006" x14ac:dyDescent="0.25">
      <c r="A210" s="14" t="s">
        <v>1505</v>
      </c>
      <c r="B210" s="14" t="s">
        <v>1769</v>
      </c>
      <c r="C210" s="14" t="s">
        <v>1773</v>
      </c>
      <c r="D210" s="16" t="s">
        <v>1771</v>
      </c>
      <c r="E210" s="16"/>
      <c r="F210" s="14" t="s">
        <v>1775</v>
      </c>
      <c r="G210" s="14"/>
      <c r="H210" s="14" t="s">
        <v>1664</v>
      </c>
      <c r="I210" s="15">
        <v>61.88</v>
      </c>
      <c r="J210" s="77">
        <v>3</v>
      </c>
      <c r="K210" s="92"/>
    </row>
    <row r="211" spans="1:11" ht="81.599999999999994" x14ac:dyDescent="0.25">
      <c r="A211" s="14" t="s">
        <v>1505</v>
      </c>
      <c r="B211" s="14"/>
      <c r="C211" s="14"/>
      <c r="D211" s="16"/>
      <c r="E211" s="16"/>
      <c r="F211" s="14" t="s">
        <v>1776</v>
      </c>
      <c r="G211" s="14"/>
      <c r="H211" s="14"/>
      <c r="I211" s="15"/>
      <c r="J211" s="77">
        <v>3</v>
      </c>
      <c r="K211" s="92"/>
    </row>
    <row r="212" spans="1:11" ht="30.6" x14ac:dyDescent="0.25">
      <c r="A212" s="14" t="s">
        <v>1505</v>
      </c>
      <c r="B212" s="14" t="s">
        <v>1777</v>
      </c>
      <c r="C212" s="14" t="s">
        <v>1778</v>
      </c>
      <c r="D212" s="16" t="s">
        <v>1614</v>
      </c>
      <c r="E212" s="16"/>
      <c r="F212" s="14" t="s">
        <v>1779</v>
      </c>
      <c r="G212" s="14">
        <v>25475606</v>
      </c>
      <c r="H212" s="14" t="s">
        <v>1644</v>
      </c>
      <c r="I212" s="15">
        <v>220.79</v>
      </c>
      <c r="J212" s="77">
        <v>3</v>
      </c>
      <c r="K212" s="92"/>
    </row>
    <row r="213" spans="1:11" ht="81.599999999999994" x14ac:dyDescent="0.25">
      <c r="A213" s="14" t="s">
        <v>1505</v>
      </c>
      <c r="B213" s="14"/>
      <c r="C213" s="14"/>
      <c r="D213" s="16"/>
      <c r="E213" s="16"/>
      <c r="F213" s="14" t="s">
        <v>1780</v>
      </c>
      <c r="G213" s="14"/>
      <c r="H213" s="14"/>
      <c r="I213" s="15"/>
      <c r="J213" s="77">
        <v>3</v>
      </c>
      <c r="K213" s="92"/>
    </row>
    <row r="214" spans="1:11" ht="51" x14ac:dyDescent="0.25">
      <c r="A214" s="14" t="s">
        <v>1505</v>
      </c>
      <c r="B214" s="14" t="s">
        <v>1781</v>
      </c>
      <c r="C214" s="14" t="s">
        <v>1782</v>
      </c>
      <c r="D214" s="16" t="s">
        <v>1783</v>
      </c>
      <c r="E214" s="16"/>
      <c r="F214" s="14" t="s">
        <v>1784</v>
      </c>
      <c r="G214" s="14" t="s">
        <v>1785</v>
      </c>
      <c r="H214" s="14" t="s">
        <v>1786</v>
      </c>
      <c r="I214" s="15">
        <v>120</v>
      </c>
      <c r="J214" s="77">
        <v>3</v>
      </c>
      <c r="K214" s="92"/>
    </row>
    <row r="215" spans="1:11" ht="30.6" x14ac:dyDescent="0.25">
      <c r="A215" s="14" t="s">
        <v>1505</v>
      </c>
      <c r="B215" s="14" t="s">
        <v>1781</v>
      </c>
      <c r="C215" s="14" t="s">
        <v>1787</v>
      </c>
      <c r="D215" s="16" t="s">
        <v>1783</v>
      </c>
      <c r="E215" s="16"/>
      <c r="F215" s="14" t="s">
        <v>1788</v>
      </c>
      <c r="G215" s="14">
        <v>36284696</v>
      </c>
      <c r="H215" s="14" t="s">
        <v>1562</v>
      </c>
      <c r="I215" s="15">
        <v>274</v>
      </c>
      <c r="J215" s="77">
        <v>3</v>
      </c>
      <c r="K215" s="92"/>
    </row>
    <row r="216" spans="1:11" ht="30.6" x14ac:dyDescent="0.25">
      <c r="A216" s="14" t="s">
        <v>1505</v>
      </c>
      <c r="B216" s="14" t="s">
        <v>1781</v>
      </c>
      <c r="C216" s="14" t="s">
        <v>1787</v>
      </c>
      <c r="D216" s="16" t="s">
        <v>1783</v>
      </c>
      <c r="E216" s="16"/>
      <c r="F216" s="14" t="s">
        <v>1789</v>
      </c>
      <c r="G216" s="14">
        <v>36284696</v>
      </c>
      <c r="H216" s="14" t="s">
        <v>1562</v>
      </c>
      <c r="I216" s="15">
        <v>170</v>
      </c>
      <c r="J216" s="77">
        <v>3</v>
      </c>
      <c r="K216" s="92"/>
    </row>
    <row r="217" spans="1:11" ht="20.399999999999999" x14ac:dyDescent="0.25">
      <c r="A217" s="14" t="s">
        <v>1505</v>
      </c>
      <c r="B217" s="14" t="s">
        <v>1781</v>
      </c>
      <c r="C217" s="14" t="s">
        <v>1790</v>
      </c>
      <c r="D217" s="16" t="s">
        <v>1791</v>
      </c>
      <c r="E217" s="16" t="s">
        <v>1792</v>
      </c>
      <c r="F217" s="14" t="s">
        <v>1793</v>
      </c>
      <c r="G217" s="14"/>
      <c r="H217" s="14"/>
      <c r="I217" s="15">
        <v>25</v>
      </c>
      <c r="J217" s="77">
        <v>3</v>
      </c>
      <c r="K217" s="92"/>
    </row>
    <row r="218" spans="1:11" ht="20.399999999999999" x14ac:dyDescent="0.25">
      <c r="A218" s="14" t="s">
        <v>1505</v>
      </c>
      <c r="B218" s="14" t="s">
        <v>1781</v>
      </c>
      <c r="C218" s="14"/>
      <c r="D218" s="16" t="s">
        <v>1792</v>
      </c>
      <c r="E218" s="16"/>
      <c r="F218" s="14" t="s">
        <v>1794</v>
      </c>
      <c r="G218" s="14"/>
      <c r="H218" s="14" t="s">
        <v>1695</v>
      </c>
      <c r="I218" s="15">
        <v>84.8</v>
      </c>
      <c r="J218" s="77">
        <v>3</v>
      </c>
      <c r="K218" s="92"/>
    </row>
    <row r="219" spans="1:11" ht="71.400000000000006" x14ac:dyDescent="0.25">
      <c r="A219" s="14" t="s">
        <v>1505</v>
      </c>
      <c r="B219" s="14" t="s">
        <v>1795</v>
      </c>
      <c r="C219" s="14" t="s">
        <v>1796</v>
      </c>
      <c r="D219" s="16" t="s">
        <v>1797</v>
      </c>
      <c r="E219" s="16"/>
      <c r="F219" s="14" t="s">
        <v>1798</v>
      </c>
      <c r="G219" s="14" t="s">
        <v>1663</v>
      </c>
      <c r="H219" s="14" t="s">
        <v>1664</v>
      </c>
      <c r="I219" s="15">
        <v>74.489999999999995</v>
      </c>
      <c r="J219" s="77">
        <v>3</v>
      </c>
      <c r="K219" s="92"/>
    </row>
    <row r="220" spans="1:11" ht="71.400000000000006" x14ac:dyDescent="0.25">
      <c r="A220" s="14" t="s">
        <v>1505</v>
      </c>
      <c r="B220" s="14" t="s">
        <v>1795</v>
      </c>
      <c r="C220" s="14" t="s">
        <v>1796</v>
      </c>
      <c r="D220" s="16" t="s">
        <v>1797</v>
      </c>
      <c r="E220" s="16"/>
      <c r="F220" s="14" t="s">
        <v>1799</v>
      </c>
      <c r="G220" s="14" t="s">
        <v>1663</v>
      </c>
      <c r="H220" s="14" t="s">
        <v>1664</v>
      </c>
      <c r="I220" s="15">
        <v>107.12</v>
      </c>
      <c r="J220" s="77">
        <v>3</v>
      </c>
      <c r="K220" s="92"/>
    </row>
    <row r="221" spans="1:11" ht="71.400000000000006" x14ac:dyDescent="0.25">
      <c r="A221" s="14" t="s">
        <v>1505</v>
      </c>
      <c r="B221" s="14" t="s">
        <v>1795</v>
      </c>
      <c r="C221" s="14" t="s">
        <v>1800</v>
      </c>
      <c r="D221" s="16" t="s">
        <v>1797</v>
      </c>
      <c r="E221" s="16"/>
      <c r="F221" s="14" t="s">
        <v>1801</v>
      </c>
      <c r="G221" s="14" t="s">
        <v>1663</v>
      </c>
      <c r="H221" s="14" t="s">
        <v>1664</v>
      </c>
      <c r="I221" s="15">
        <v>73.88</v>
      </c>
      <c r="J221" s="77">
        <v>3</v>
      </c>
      <c r="K221" s="92"/>
    </row>
    <row r="222" spans="1:11" ht="81.599999999999994" x14ac:dyDescent="0.25">
      <c r="A222" s="14" t="s">
        <v>1505</v>
      </c>
      <c r="B222" s="14"/>
      <c r="C222" s="14"/>
      <c r="D222" s="16"/>
      <c r="E222" s="16"/>
      <c r="F222" s="14" t="s">
        <v>1802</v>
      </c>
      <c r="G222" s="14"/>
      <c r="H222" s="14"/>
      <c r="I222" s="15"/>
      <c r="J222" s="77">
        <v>3</v>
      </c>
      <c r="K222" s="92"/>
    </row>
    <row r="223" spans="1:11" ht="51" x14ac:dyDescent="0.25">
      <c r="A223" s="14" t="s">
        <v>1505</v>
      </c>
      <c r="B223" s="14" t="s">
        <v>1803</v>
      </c>
      <c r="C223" s="14" t="s">
        <v>1804</v>
      </c>
      <c r="D223" s="16" t="s">
        <v>1805</v>
      </c>
      <c r="E223" s="16" t="s">
        <v>1806</v>
      </c>
      <c r="F223" s="14" t="s">
        <v>1807</v>
      </c>
      <c r="G223" s="14" t="s">
        <v>1808</v>
      </c>
      <c r="H223" s="14" t="s">
        <v>1809</v>
      </c>
      <c r="I223" s="15">
        <v>628</v>
      </c>
      <c r="J223" s="77">
        <v>3</v>
      </c>
      <c r="K223" s="92"/>
    </row>
    <row r="224" spans="1:11" ht="81.599999999999994" x14ac:dyDescent="0.25">
      <c r="A224" s="14" t="s">
        <v>1505</v>
      </c>
      <c r="B224" s="14"/>
      <c r="C224" s="14"/>
      <c r="D224" s="16"/>
      <c r="E224" s="16"/>
      <c r="F224" s="14" t="s">
        <v>1810</v>
      </c>
      <c r="G224" s="14"/>
      <c r="H224" s="14"/>
      <c r="I224" s="15"/>
      <c r="J224" s="77">
        <v>3</v>
      </c>
      <c r="K224" s="92"/>
    </row>
    <row r="225" spans="1:11" ht="30.6" x14ac:dyDescent="0.25">
      <c r="A225" s="14" t="s">
        <v>1505</v>
      </c>
      <c r="B225" s="14" t="s">
        <v>1811</v>
      </c>
      <c r="C225" s="14">
        <v>25493451</v>
      </c>
      <c r="D225" s="16" t="s">
        <v>1792</v>
      </c>
      <c r="E225" s="16"/>
      <c r="F225" s="14" t="s">
        <v>1812</v>
      </c>
      <c r="G225" s="14">
        <v>537560</v>
      </c>
      <c r="H225" s="14" t="s">
        <v>1580</v>
      </c>
      <c r="I225" s="15">
        <v>1900</v>
      </c>
      <c r="J225" s="77">
        <v>3</v>
      </c>
      <c r="K225" s="92"/>
    </row>
    <row r="226" spans="1:11" ht="81.599999999999994" x14ac:dyDescent="0.25">
      <c r="A226" s="14" t="s">
        <v>1505</v>
      </c>
      <c r="B226" s="14"/>
      <c r="C226" s="14"/>
      <c r="D226" s="16"/>
      <c r="E226" s="16"/>
      <c r="F226" s="14" t="s">
        <v>1813</v>
      </c>
      <c r="G226" s="14"/>
      <c r="H226" s="14"/>
      <c r="I226" s="15"/>
      <c r="J226" s="77">
        <v>3</v>
      </c>
      <c r="K226" s="92"/>
    </row>
    <row r="227" spans="1:11" ht="40.799999999999997" x14ac:dyDescent="0.25">
      <c r="A227" s="14" t="s">
        <v>1505</v>
      </c>
      <c r="B227" s="14" t="s">
        <v>1814</v>
      </c>
      <c r="C227" s="14" t="s">
        <v>1815</v>
      </c>
      <c r="D227" s="16" t="s">
        <v>1816</v>
      </c>
      <c r="E227" s="16"/>
      <c r="F227" s="14" t="s">
        <v>1817</v>
      </c>
      <c r="G227" s="14" t="s">
        <v>1818</v>
      </c>
      <c r="H227" s="14" t="s">
        <v>1819</v>
      </c>
      <c r="I227" s="15">
        <v>400</v>
      </c>
      <c r="J227" s="77">
        <v>3</v>
      </c>
      <c r="K227" s="92"/>
    </row>
    <row r="228" spans="1:11" ht="30.6" x14ac:dyDescent="0.25">
      <c r="A228" s="14" t="s">
        <v>1505</v>
      </c>
      <c r="B228" s="14" t="s">
        <v>1814</v>
      </c>
      <c r="C228" s="14" t="s">
        <v>1820</v>
      </c>
      <c r="D228" s="16" t="s">
        <v>1816</v>
      </c>
      <c r="E228" s="16"/>
      <c r="F228" s="14" t="s">
        <v>1821</v>
      </c>
      <c r="G228" s="14">
        <v>36284696</v>
      </c>
      <c r="H228" s="14" t="s">
        <v>1562</v>
      </c>
      <c r="I228" s="15">
        <v>384</v>
      </c>
      <c r="J228" s="77">
        <v>3</v>
      </c>
      <c r="K228" s="92"/>
    </row>
    <row r="229" spans="1:11" ht="81.599999999999994" x14ac:dyDescent="0.25">
      <c r="A229" s="14" t="s">
        <v>1505</v>
      </c>
      <c r="B229" s="14"/>
      <c r="C229" s="14"/>
      <c r="D229" s="16"/>
      <c r="E229" s="16"/>
      <c r="F229" s="14" t="s">
        <v>1822</v>
      </c>
      <c r="G229" s="14"/>
      <c r="H229" s="14"/>
      <c r="I229" s="15"/>
      <c r="J229" s="77">
        <v>3</v>
      </c>
      <c r="K229" s="92"/>
    </row>
    <row r="230" spans="1:11" ht="71.400000000000006" x14ac:dyDescent="0.25">
      <c r="A230" s="14" t="s">
        <v>1505</v>
      </c>
      <c r="B230" s="14" t="s">
        <v>1823</v>
      </c>
      <c r="C230" s="14" t="s">
        <v>1824</v>
      </c>
      <c r="D230" s="16" t="s">
        <v>1825</v>
      </c>
      <c r="E230" s="16"/>
      <c r="F230" s="14" t="s">
        <v>1826</v>
      </c>
      <c r="G230" s="14" t="s">
        <v>1663</v>
      </c>
      <c r="H230" s="14" t="s">
        <v>1664</v>
      </c>
      <c r="I230" s="15">
        <v>85.41</v>
      </c>
      <c r="J230" s="77">
        <v>3</v>
      </c>
      <c r="K230" s="92"/>
    </row>
    <row r="231" spans="1:11" ht="30.6" x14ac:dyDescent="0.25">
      <c r="A231" s="14" t="s">
        <v>1505</v>
      </c>
      <c r="B231" s="14" t="s">
        <v>1827</v>
      </c>
      <c r="C231" s="14" t="s">
        <v>1828</v>
      </c>
      <c r="D231" s="16" t="s">
        <v>1507</v>
      </c>
      <c r="E231" s="16"/>
      <c r="F231" s="14" t="s">
        <v>1829</v>
      </c>
      <c r="G231" s="14">
        <v>51239558</v>
      </c>
      <c r="H231" s="14" t="s">
        <v>1830</v>
      </c>
      <c r="I231" s="15">
        <v>259.5</v>
      </c>
      <c r="J231" s="77">
        <v>3</v>
      </c>
      <c r="K231" s="92"/>
    </row>
    <row r="232" spans="1:11" ht="30.6" x14ac:dyDescent="0.25">
      <c r="A232" s="14" t="s">
        <v>1505</v>
      </c>
      <c r="B232" s="14" t="s">
        <v>1831</v>
      </c>
      <c r="C232" s="14" t="s">
        <v>1832</v>
      </c>
      <c r="D232" s="16" t="s">
        <v>1833</v>
      </c>
      <c r="E232" s="16"/>
      <c r="F232" s="14" t="s">
        <v>1834</v>
      </c>
      <c r="G232" s="14">
        <v>51239558</v>
      </c>
      <c r="H232" s="14" t="s">
        <v>1830</v>
      </c>
      <c r="I232" s="15">
        <v>70</v>
      </c>
      <c r="J232" s="77">
        <v>3</v>
      </c>
      <c r="K232" s="92"/>
    </row>
    <row r="233" spans="1:11" ht="81.599999999999994" x14ac:dyDescent="0.25">
      <c r="A233" s="14" t="s">
        <v>1505</v>
      </c>
      <c r="B233" s="14"/>
      <c r="C233" s="14"/>
      <c r="D233" s="16"/>
      <c r="E233" s="16"/>
      <c r="F233" s="14" t="s">
        <v>1835</v>
      </c>
      <c r="G233" s="14"/>
      <c r="H233" s="14"/>
      <c r="I233" s="15"/>
      <c r="J233" s="77">
        <v>3</v>
      </c>
      <c r="K233" s="92"/>
    </row>
    <row r="234" spans="1:11" ht="40.799999999999997" x14ac:dyDescent="0.25">
      <c r="A234" s="14" t="s">
        <v>1505</v>
      </c>
      <c r="B234" s="14" t="s">
        <v>1836</v>
      </c>
      <c r="C234" s="14" t="s">
        <v>1837</v>
      </c>
      <c r="D234" s="16" t="s">
        <v>1838</v>
      </c>
      <c r="E234" s="16"/>
      <c r="F234" s="14" t="s">
        <v>1839</v>
      </c>
      <c r="G234" s="14">
        <v>1663936583</v>
      </c>
      <c r="H234" s="14" t="s">
        <v>1525</v>
      </c>
      <c r="I234" s="15">
        <v>25</v>
      </c>
      <c r="J234" s="77">
        <v>3</v>
      </c>
      <c r="K234" s="92"/>
    </row>
    <row r="235" spans="1:11" ht="81.599999999999994" x14ac:dyDescent="0.25">
      <c r="A235" s="14" t="s">
        <v>1505</v>
      </c>
      <c r="B235" s="14"/>
      <c r="C235" s="14"/>
      <c r="D235" s="16"/>
      <c r="E235" s="16"/>
      <c r="F235" s="14" t="s">
        <v>1840</v>
      </c>
      <c r="G235" s="14"/>
      <c r="H235" s="14"/>
      <c r="I235" s="15"/>
      <c r="J235" s="77">
        <v>3</v>
      </c>
      <c r="K235" s="92"/>
    </row>
    <row r="236" spans="1:11" ht="40.799999999999997" x14ac:dyDescent="0.25">
      <c r="A236" s="14" t="s">
        <v>1505</v>
      </c>
      <c r="B236" s="14" t="s">
        <v>1841</v>
      </c>
      <c r="C236" s="14" t="s">
        <v>1842</v>
      </c>
      <c r="D236" s="16" t="s">
        <v>1555</v>
      </c>
      <c r="E236" s="16"/>
      <c r="F236" s="14" t="s">
        <v>1843</v>
      </c>
      <c r="G236" s="14">
        <v>60694472023</v>
      </c>
      <c r="H236" s="14" t="s">
        <v>1844</v>
      </c>
      <c r="I236" s="15">
        <v>230</v>
      </c>
      <c r="J236" s="77">
        <v>3</v>
      </c>
      <c r="K236" s="92"/>
    </row>
    <row r="237" spans="1:11" ht="30.6" x14ac:dyDescent="0.25">
      <c r="A237" s="14" t="s">
        <v>1505</v>
      </c>
      <c r="B237" s="14" t="s">
        <v>1841</v>
      </c>
      <c r="C237" s="14" t="s">
        <v>1845</v>
      </c>
      <c r="D237" s="16" t="s">
        <v>1595</v>
      </c>
      <c r="E237" s="16" t="s">
        <v>1700</v>
      </c>
      <c r="F237" s="14" t="s">
        <v>1846</v>
      </c>
      <c r="G237" s="14"/>
      <c r="H237" s="14" t="s">
        <v>1847</v>
      </c>
      <c r="I237" s="15">
        <v>123.33</v>
      </c>
      <c r="J237" s="77">
        <v>3</v>
      </c>
      <c r="K237" s="92"/>
    </row>
    <row r="238" spans="1:11" ht="71.400000000000006" x14ac:dyDescent="0.25">
      <c r="A238" s="14" t="s">
        <v>1505</v>
      </c>
      <c r="B238" s="14" t="s">
        <v>1841</v>
      </c>
      <c r="C238" s="14" t="s">
        <v>1848</v>
      </c>
      <c r="D238" s="16" t="s">
        <v>1849</v>
      </c>
      <c r="E238" s="16"/>
      <c r="F238" s="14" t="s">
        <v>1850</v>
      </c>
      <c r="G238" s="14" t="s">
        <v>1663</v>
      </c>
      <c r="H238" s="14" t="s">
        <v>1664</v>
      </c>
      <c r="I238" s="15">
        <v>91.29</v>
      </c>
      <c r="J238" s="77">
        <v>3</v>
      </c>
      <c r="K238" s="92"/>
    </row>
    <row r="239" spans="1:11" ht="71.400000000000006" x14ac:dyDescent="0.25">
      <c r="A239" s="14" t="s">
        <v>1505</v>
      </c>
      <c r="B239" s="14" t="s">
        <v>1851</v>
      </c>
      <c r="C239" s="14" t="s">
        <v>1852</v>
      </c>
      <c r="D239" s="16" t="s">
        <v>1853</v>
      </c>
      <c r="E239" s="16"/>
      <c r="F239" s="14" t="s">
        <v>1854</v>
      </c>
      <c r="G239" s="14" t="s">
        <v>1663</v>
      </c>
      <c r="H239" s="14" t="s">
        <v>1664</v>
      </c>
      <c r="I239" s="15">
        <v>83.95</v>
      </c>
      <c r="J239" s="77">
        <v>3</v>
      </c>
      <c r="K239" s="92"/>
    </row>
    <row r="240" spans="1:11" ht="81.599999999999994" x14ac:dyDescent="0.25">
      <c r="A240" s="14" t="s">
        <v>1505</v>
      </c>
      <c r="B240" s="14"/>
      <c r="C240" s="14"/>
      <c r="D240" s="16"/>
      <c r="E240" s="16"/>
      <c r="F240" s="14" t="s">
        <v>1855</v>
      </c>
      <c r="G240" s="14"/>
      <c r="H240" s="14"/>
      <c r="I240" s="15"/>
      <c r="J240" s="77">
        <v>3</v>
      </c>
      <c r="K240" s="92"/>
    </row>
    <row r="241" spans="1:11" ht="30.6" x14ac:dyDescent="0.25">
      <c r="A241" s="14" t="s">
        <v>1505</v>
      </c>
      <c r="B241" s="14" t="s">
        <v>1856</v>
      </c>
      <c r="C241" s="14">
        <v>25492450</v>
      </c>
      <c r="D241" s="16" t="s">
        <v>1857</v>
      </c>
      <c r="E241" s="16"/>
      <c r="F241" s="14" t="s">
        <v>1858</v>
      </c>
      <c r="G241" s="14">
        <v>537560</v>
      </c>
      <c r="H241" s="14" t="s">
        <v>1580</v>
      </c>
      <c r="I241" s="15">
        <v>180</v>
      </c>
      <c r="J241" s="77">
        <v>3</v>
      </c>
      <c r="K241" s="92"/>
    </row>
    <row r="242" spans="1:11" ht="30.6" x14ac:dyDescent="0.25">
      <c r="A242" s="14" t="s">
        <v>1505</v>
      </c>
      <c r="B242" s="14" t="s">
        <v>1856</v>
      </c>
      <c r="C242" s="14">
        <v>202500015</v>
      </c>
      <c r="D242" s="16" t="s">
        <v>1721</v>
      </c>
      <c r="E242" s="16"/>
      <c r="F242" s="14" t="s">
        <v>1859</v>
      </c>
      <c r="G242" s="14">
        <v>7166818</v>
      </c>
      <c r="H242" s="14" t="s">
        <v>1860</v>
      </c>
      <c r="I242" s="15">
        <v>210.2</v>
      </c>
      <c r="J242" s="77">
        <v>3</v>
      </c>
      <c r="K242" s="92"/>
    </row>
    <row r="243" spans="1:11" ht="20.399999999999999" x14ac:dyDescent="0.25">
      <c r="A243" s="14" t="s">
        <v>1505</v>
      </c>
      <c r="B243" s="14" t="s">
        <v>1856</v>
      </c>
      <c r="C243" s="14"/>
      <c r="D243" s="16" t="s">
        <v>1693</v>
      </c>
      <c r="E243" s="16"/>
      <c r="F243" s="14" t="s">
        <v>1861</v>
      </c>
      <c r="G243" s="14"/>
      <c r="H243" s="14" t="s">
        <v>1847</v>
      </c>
      <c r="I243" s="15">
        <v>113.71</v>
      </c>
      <c r="J243" s="77">
        <v>3</v>
      </c>
      <c r="K243" s="92"/>
    </row>
    <row r="244" spans="1:11" ht="81.599999999999994" x14ac:dyDescent="0.25">
      <c r="A244" s="14" t="s">
        <v>1505</v>
      </c>
      <c r="B244" s="14"/>
      <c r="C244" s="14"/>
      <c r="D244" s="16"/>
      <c r="E244" s="16"/>
      <c r="F244" s="14" t="s">
        <v>1862</v>
      </c>
      <c r="G244" s="14"/>
      <c r="H244" s="14"/>
      <c r="I244" s="15"/>
      <c r="J244" s="77">
        <v>3</v>
      </c>
      <c r="K244" s="92"/>
    </row>
    <row r="245" spans="1:11" ht="51" x14ac:dyDescent="0.25">
      <c r="A245" s="14" t="s">
        <v>1505</v>
      </c>
      <c r="B245" s="14" t="s">
        <v>1841</v>
      </c>
      <c r="C245" s="14">
        <v>2025008</v>
      </c>
      <c r="D245" s="16" t="s">
        <v>1863</v>
      </c>
      <c r="E245" s="16"/>
      <c r="F245" s="14" t="s">
        <v>1864</v>
      </c>
      <c r="G245" s="14">
        <v>47634162</v>
      </c>
      <c r="H245" s="14" t="s">
        <v>1865</v>
      </c>
      <c r="I245" s="15">
        <v>200</v>
      </c>
      <c r="J245" s="77">
        <v>3</v>
      </c>
      <c r="K245" s="92"/>
    </row>
    <row r="246" spans="1:11" ht="71.400000000000006" x14ac:dyDescent="0.25">
      <c r="A246" s="14" t="s">
        <v>1505</v>
      </c>
      <c r="B246" s="14" t="s">
        <v>1841</v>
      </c>
      <c r="C246" s="14"/>
      <c r="D246" s="16" t="s">
        <v>1676</v>
      </c>
      <c r="E246" s="16"/>
      <c r="F246" s="14" t="s">
        <v>1866</v>
      </c>
      <c r="G246" s="14"/>
      <c r="H246" s="14" t="s">
        <v>1847</v>
      </c>
      <c r="I246" s="15">
        <v>60</v>
      </c>
      <c r="J246" s="77">
        <v>3</v>
      </c>
      <c r="K246" s="92"/>
    </row>
    <row r="247" spans="1:11" ht="81.599999999999994" x14ac:dyDescent="0.25">
      <c r="A247" s="14" t="s">
        <v>1505</v>
      </c>
      <c r="B247" s="14"/>
      <c r="C247" s="14"/>
      <c r="D247" s="16"/>
      <c r="E247" s="16"/>
      <c r="F247" s="14" t="s">
        <v>1867</v>
      </c>
      <c r="G247" s="14"/>
      <c r="H247" s="14"/>
      <c r="I247" s="15"/>
      <c r="J247" s="77">
        <v>3</v>
      </c>
      <c r="K247" s="92"/>
    </row>
    <row r="248" spans="1:11" ht="40.799999999999997" x14ac:dyDescent="0.25">
      <c r="A248" s="14" t="s">
        <v>1505</v>
      </c>
      <c r="B248" s="14" t="s">
        <v>1841</v>
      </c>
      <c r="C248" s="14" t="s">
        <v>1842</v>
      </c>
      <c r="D248" s="16" t="s">
        <v>1555</v>
      </c>
      <c r="E248" s="16"/>
      <c r="F248" s="14" t="s">
        <v>1868</v>
      </c>
      <c r="G248" s="14">
        <v>60694472023</v>
      </c>
      <c r="H248" s="14" t="s">
        <v>1844</v>
      </c>
      <c r="I248" s="15">
        <v>180</v>
      </c>
      <c r="J248" s="77">
        <v>3</v>
      </c>
      <c r="K248" s="92"/>
    </row>
    <row r="249" spans="1:11" ht="30.6" x14ac:dyDescent="0.25">
      <c r="A249" s="14" t="s">
        <v>1505</v>
      </c>
      <c r="B249" s="14" t="s">
        <v>1841</v>
      </c>
      <c r="C249" s="14" t="s">
        <v>2559</v>
      </c>
      <c r="D249" s="16" t="s">
        <v>1527</v>
      </c>
      <c r="E249" s="16"/>
      <c r="F249" s="14" t="s">
        <v>1869</v>
      </c>
      <c r="G249" s="14" t="s">
        <v>1870</v>
      </c>
      <c r="H249" s="14" t="s">
        <v>1871</v>
      </c>
      <c r="I249" s="15">
        <v>32</v>
      </c>
      <c r="J249" s="77">
        <v>3</v>
      </c>
      <c r="K249" s="92"/>
    </row>
    <row r="250" spans="1:11" ht="30.6" x14ac:dyDescent="0.25">
      <c r="A250" s="14" t="s">
        <v>1505</v>
      </c>
      <c r="B250" s="14" t="s">
        <v>1841</v>
      </c>
      <c r="C250" s="14" t="s">
        <v>1845</v>
      </c>
      <c r="D250" s="16" t="s">
        <v>1595</v>
      </c>
      <c r="E250" s="16" t="s">
        <v>1700</v>
      </c>
      <c r="F250" s="14" t="s">
        <v>1872</v>
      </c>
      <c r="G250" s="14"/>
      <c r="H250" s="14" t="s">
        <v>1847</v>
      </c>
      <c r="I250" s="15">
        <v>123.33</v>
      </c>
      <c r="J250" s="77">
        <v>3</v>
      </c>
      <c r="K250" s="92"/>
    </row>
    <row r="251" spans="1:11" ht="30.6" x14ac:dyDescent="0.25">
      <c r="A251" s="14" t="s">
        <v>1505</v>
      </c>
      <c r="B251" s="14" t="s">
        <v>1841</v>
      </c>
      <c r="C251" s="14" t="s">
        <v>2560</v>
      </c>
      <c r="D251" s="16" t="s">
        <v>1595</v>
      </c>
      <c r="E251" s="16" t="s">
        <v>1700</v>
      </c>
      <c r="F251" s="14" t="s">
        <v>1873</v>
      </c>
      <c r="G251" s="14">
        <v>13439120211</v>
      </c>
      <c r="H251" s="14" t="s">
        <v>1764</v>
      </c>
      <c r="I251" s="15">
        <v>2.9</v>
      </c>
      <c r="J251" s="77">
        <v>3</v>
      </c>
      <c r="K251" s="92"/>
    </row>
    <row r="252" spans="1:11" ht="30.6" x14ac:dyDescent="0.25">
      <c r="A252" s="14" t="s">
        <v>1505</v>
      </c>
      <c r="B252" s="14" t="s">
        <v>1841</v>
      </c>
      <c r="C252" s="14" t="s">
        <v>2561</v>
      </c>
      <c r="D252" s="16" t="s">
        <v>1874</v>
      </c>
      <c r="E252" s="16" t="s">
        <v>1700</v>
      </c>
      <c r="F252" s="14" t="s">
        <v>1875</v>
      </c>
      <c r="G252" s="14">
        <v>13439120211</v>
      </c>
      <c r="H252" s="14" t="s">
        <v>1764</v>
      </c>
      <c r="I252" s="15">
        <v>2.9</v>
      </c>
      <c r="J252" s="77">
        <v>3</v>
      </c>
      <c r="K252" s="92"/>
    </row>
    <row r="253" spans="1:11" ht="71.400000000000006" x14ac:dyDescent="0.25">
      <c r="A253" s="14" t="s">
        <v>1505</v>
      </c>
      <c r="B253" s="14" t="s">
        <v>1841</v>
      </c>
      <c r="C253" s="14"/>
      <c r="D253" s="16" t="s">
        <v>1700</v>
      </c>
      <c r="E253" s="16"/>
      <c r="F253" s="14" t="s">
        <v>1876</v>
      </c>
      <c r="G253" s="14"/>
      <c r="H253" s="14" t="s">
        <v>1847</v>
      </c>
      <c r="I253" s="15">
        <v>59.7</v>
      </c>
      <c r="J253" s="77">
        <v>3</v>
      </c>
      <c r="K253" s="92"/>
    </row>
    <row r="254" spans="1:11" ht="81.599999999999994" x14ac:dyDescent="0.25">
      <c r="A254" s="14" t="s">
        <v>1505</v>
      </c>
      <c r="B254" s="14"/>
      <c r="C254" s="14"/>
      <c r="D254" s="16"/>
      <c r="E254" s="16"/>
      <c r="F254" s="14" t="s">
        <v>1877</v>
      </c>
      <c r="G254" s="14"/>
      <c r="H254" s="14"/>
      <c r="I254" s="15"/>
      <c r="J254" s="77">
        <v>3</v>
      </c>
      <c r="K254" s="92"/>
    </row>
    <row r="255" spans="1:11" ht="30.6" x14ac:dyDescent="0.25">
      <c r="A255" s="14" t="s">
        <v>1505</v>
      </c>
      <c r="B255" s="14" t="s">
        <v>1878</v>
      </c>
      <c r="C255" s="14" t="s">
        <v>1879</v>
      </c>
      <c r="D255" s="16" t="s">
        <v>1880</v>
      </c>
      <c r="E255" s="16"/>
      <c r="F255" s="14" t="s">
        <v>1881</v>
      </c>
      <c r="G255" s="14">
        <v>1130409260</v>
      </c>
      <c r="H255" s="14" t="s">
        <v>1554</v>
      </c>
      <c r="I255" s="15">
        <v>266</v>
      </c>
      <c r="J255" s="77">
        <v>3</v>
      </c>
      <c r="K255" s="92"/>
    </row>
    <row r="256" spans="1:11" ht="20.399999999999999" x14ac:dyDescent="0.25">
      <c r="A256" s="14" t="s">
        <v>1505</v>
      </c>
      <c r="B256" s="14" t="s">
        <v>1882</v>
      </c>
      <c r="C256" s="14"/>
      <c r="D256" s="16" t="s">
        <v>1883</v>
      </c>
      <c r="E256" s="16"/>
      <c r="F256" s="14" t="s">
        <v>1884</v>
      </c>
      <c r="G256" s="14"/>
      <c r="H256" s="14" t="s">
        <v>1847</v>
      </c>
      <c r="I256" s="15">
        <v>92.5</v>
      </c>
      <c r="J256" s="77">
        <v>3</v>
      </c>
      <c r="K256" s="92"/>
    </row>
    <row r="257" spans="1:11" ht="51" x14ac:dyDescent="0.25">
      <c r="A257" s="14" t="s">
        <v>1505</v>
      </c>
      <c r="B257" s="14" t="s">
        <v>1885</v>
      </c>
      <c r="C257" s="14"/>
      <c r="D257" s="16" t="s">
        <v>1886</v>
      </c>
      <c r="E257" s="16"/>
      <c r="F257" s="14" t="s">
        <v>1887</v>
      </c>
      <c r="G257" s="14">
        <v>31692907</v>
      </c>
      <c r="H257" s="14" t="s">
        <v>1509</v>
      </c>
      <c r="I257" s="15">
        <v>980.47</v>
      </c>
      <c r="J257" s="77">
        <v>2</v>
      </c>
      <c r="K257" s="92"/>
    </row>
    <row r="258" spans="1:11" ht="51" x14ac:dyDescent="0.25">
      <c r="A258" s="14" t="s">
        <v>1505</v>
      </c>
      <c r="B258" s="14" t="s">
        <v>1888</v>
      </c>
      <c r="C258" s="14"/>
      <c r="D258" s="16" t="s">
        <v>1700</v>
      </c>
      <c r="E258" s="16"/>
      <c r="F258" s="14" t="s">
        <v>1889</v>
      </c>
      <c r="G258" s="14">
        <v>31692907</v>
      </c>
      <c r="H258" s="14" t="s">
        <v>1509</v>
      </c>
      <c r="I258" s="15">
        <v>980.47</v>
      </c>
      <c r="J258" s="77">
        <v>2</v>
      </c>
      <c r="K258" s="92"/>
    </row>
    <row r="259" spans="1:11" ht="51" x14ac:dyDescent="0.25">
      <c r="A259" s="14" t="s">
        <v>1505</v>
      </c>
      <c r="B259" s="14" t="s">
        <v>1890</v>
      </c>
      <c r="C259" s="14"/>
      <c r="D259" s="16" t="s">
        <v>1540</v>
      </c>
      <c r="E259" s="16"/>
      <c r="F259" s="14" t="s">
        <v>1891</v>
      </c>
      <c r="G259" s="14">
        <v>31692907</v>
      </c>
      <c r="H259" s="14" t="s">
        <v>1509</v>
      </c>
      <c r="I259" s="15">
        <v>980.47</v>
      </c>
      <c r="J259" s="77">
        <v>2</v>
      </c>
      <c r="K259" s="92"/>
    </row>
    <row r="260" spans="1:11" ht="51" x14ac:dyDescent="0.25">
      <c r="A260" s="14" t="s">
        <v>1505</v>
      </c>
      <c r="B260" s="14" t="s">
        <v>1892</v>
      </c>
      <c r="C260" s="14"/>
      <c r="D260" s="16" t="s">
        <v>1792</v>
      </c>
      <c r="E260" s="16"/>
      <c r="F260" s="14" t="s">
        <v>1893</v>
      </c>
      <c r="G260" s="14">
        <v>31692907</v>
      </c>
      <c r="H260" s="14" t="s">
        <v>1509</v>
      </c>
      <c r="I260" s="15">
        <v>980.47</v>
      </c>
      <c r="J260" s="77">
        <v>2</v>
      </c>
      <c r="K260" s="92"/>
    </row>
    <row r="261" spans="1:11" ht="51" x14ac:dyDescent="0.25">
      <c r="A261" s="14" t="s">
        <v>1505</v>
      </c>
      <c r="B261" s="14" t="s">
        <v>1894</v>
      </c>
      <c r="C261" s="14"/>
      <c r="D261" s="16" t="s">
        <v>1513</v>
      </c>
      <c r="E261" s="16"/>
      <c r="F261" s="14" t="s">
        <v>1895</v>
      </c>
      <c r="G261" s="14">
        <v>31692907</v>
      </c>
      <c r="H261" s="14" t="s">
        <v>1509</v>
      </c>
      <c r="I261" s="15">
        <v>980.47</v>
      </c>
      <c r="J261" s="77">
        <v>2</v>
      </c>
      <c r="K261" s="92"/>
    </row>
    <row r="262" spans="1:11" ht="51" x14ac:dyDescent="0.25">
      <c r="A262" s="14" t="s">
        <v>1505</v>
      </c>
      <c r="B262" s="14" t="s">
        <v>1896</v>
      </c>
      <c r="C262" s="14"/>
      <c r="D262" s="16" t="s">
        <v>1816</v>
      </c>
      <c r="E262" s="16"/>
      <c r="F262" s="14" t="s">
        <v>1897</v>
      </c>
      <c r="G262" s="14">
        <v>31692907</v>
      </c>
      <c r="H262" s="14" t="s">
        <v>1509</v>
      </c>
      <c r="I262" s="15">
        <v>980.47</v>
      </c>
      <c r="J262" s="77">
        <v>2</v>
      </c>
      <c r="K262" s="92"/>
    </row>
    <row r="263" spans="1:11" ht="51" x14ac:dyDescent="0.25">
      <c r="A263" s="14" t="s">
        <v>1505</v>
      </c>
      <c r="B263" s="14" t="s">
        <v>1898</v>
      </c>
      <c r="C263" s="14"/>
      <c r="D263" s="16" t="s">
        <v>1629</v>
      </c>
      <c r="E263" s="16"/>
      <c r="F263" s="14" t="s">
        <v>1899</v>
      </c>
      <c r="G263" s="14">
        <v>31692907</v>
      </c>
      <c r="H263" s="14" t="s">
        <v>1509</v>
      </c>
      <c r="I263" s="15">
        <v>151.57</v>
      </c>
      <c r="J263" s="77">
        <v>2</v>
      </c>
      <c r="K263" s="92"/>
    </row>
    <row r="264" spans="1:11" ht="51" x14ac:dyDescent="0.25">
      <c r="A264" s="14" t="s">
        <v>1505</v>
      </c>
      <c r="B264" s="14" t="s">
        <v>1885</v>
      </c>
      <c r="C264" s="14"/>
      <c r="D264" s="16" t="s">
        <v>1886</v>
      </c>
      <c r="E264" s="16"/>
      <c r="F264" s="14" t="s">
        <v>1900</v>
      </c>
      <c r="G264" s="14">
        <v>31692907</v>
      </c>
      <c r="H264" s="14" t="s">
        <v>1509</v>
      </c>
      <c r="I264" s="15">
        <v>151.57</v>
      </c>
      <c r="J264" s="77">
        <v>2</v>
      </c>
      <c r="K264" s="92"/>
    </row>
    <row r="265" spans="1:11" ht="51" x14ac:dyDescent="0.25">
      <c r="A265" s="14" t="s">
        <v>1505</v>
      </c>
      <c r="B265" s="14" t="s">
        <v>1888</v>
      </c>
      <c r="C265" s="14"/>
      <c r="D265" s="16" t="s">
        <v>1700</v>
      </c>
      <c r="E265" s="16"/>
      <c r="F265" s="14" t="s">
        <v>1901</v>
      </c>
      <c r="G265" s="14">
        <v>31692907</v>
      </c>
      <c r="H265" s="14" t="s">
        <v>1509</v>
      </c>
      <c r="I265" s="15">
        <v>151.57</v>
      </c>
      <c r="J265" s="77">
        <v>2</v>
      </c>
      <c r="K265" s="92"/>
    </row>
    <row r="266" spans="1:11" ht="51" x14ac:dyDescent="0.25">
      <c r="A266" s="14" t="s">
        <v>1505</v>
      </c>
      <c r="B266" s="14" t="s">
        <v>1890</v>
      </c>
      <c r="C266" s="14"/>
      <c r="D266" s="16" t="s">
        <v>1540</v>
      </c>
      <c r="E266" s="16"/>
      <c r="F266" s="14" t="s">
        <v>1902</v>
      </c>
      <c r="G266" s="14">
        <v>31692907</v>
      </c>
      <c r="H266" s="14" t="s">
        <v>1509</v>
      </c>
      <c r="I266" s="15">
        <v>151.57</v>
      </c>
      <c r="J266" s="77">
        <v>2</v>
      </c>
      <c r="K266" s="92"/>
    </row>
    <row r="267" spans="1:11" ht="51" x14ac:dyDescent="0.25">
      <c r="A267" s="14" t="s">
        <v>1505</v>
      </c>
      <c r="B267" s="14" t="s">
        <v>1892</v>
      </c>
      <c r="C267" s="14"/>
      <c r="D267" s="16" t="s">
        <v>1792</v>
      </c>
      <c r="E267" s="16"/>
      <c r="F267" s="14" t="s">
        <v>1903</v>
      </c>
      <c r="G267" s="14">
        <v>31692907</v>
      </c>
      <c r="H267" s="14" t="s">
        <v>1509</v>
      </c>
      <c r="I267" s="15">
        <v>151.57</v>
      </c>
      <c r="J267" s="77">
        <v>2</v>
      </c>
      <c r="K267" s="92"/>
    </row>
    <row r="268" spans="1:11" ht="51" x14ac:dyDescent="0.25">
      <c r="A268" s="14" t="s">
        <v>1505</v>
      </c>
      <c r="B268" s="14" t="s">
        <v>1894</v>
      </c>
      <c r="C268" s="14"/>
      <c r="D268" s="16" t="s">
        <v>1513</v>
      </c>
      <c r="E268" s="16"/>
      <c r="F268" s="14" t="s">
        <v>1904</v>
      </c>
      <c r="G268" s="14">
        <v>31692907</v>
      </c>
      <c r="H268" s="14" t="s">
        <v>1509</v>
      </c>
      <c r="I268" s="15">
        <v>151.57</v>
      </c>
      <c r="J268" s="77">
        <v>2</v>
      </c>
      <c r="K268" s="92"/>
    </row>
    <row r="269" spans="1:11" ht="51" x14ac:dyDescent="0.25">
      <c r="A269" s="14" t="s">
        <v>1505</v>
      </c>
      <c r="B269" s="14" t="s">
        <v>1896</v>
      </c>
      <c r="C269" s="14"/>
      <c r="D269" s="16" t="s">
        <v>1816</v>
      </c>
      <c r="E269" s="16"/>
      <c r="F269" s="14" t="s">
        <v>1905</v>
      </c>
      <c r="G269" s="14">
        <v>31692907</v>
      </c>
      <c r="H269" s="14" t="s">
        <v>1509</v>
      </c>
      <c r="I269" s="15">
        <v>151.57</v>
      </c>
      <c r="J269" s="77">
        <v>2</v>
      </c>
      <c r="K269" s="92"/>
    </row>
    <row r="270" spans="1:11" ht="40.799999999999997" x14ac:dyDescent="0.25">
      <c r="A270" s="14" t="s">
        <v>1505</v>
      </c>
      <c r="B270" s="14" t="s">
        <v>1906</v>
      </c>
      <c r="C270" s="14">
        <v>20250017</v>
      </c>
      <c r="D270" s="16" t="s">
        <v>1907</v>
      </c>
      <c r="E270" s="16"/>
      <c r="F270" s="14" t="s">
        <v>1908</v>
      </c>
      <c r="G270" s="14">
        <v>51273969</v>
      </c>
      <c r="H270" s="14" t="s">
        <v>1909</v>
      </c>
      <c r="I270" s="15">
        <v>1008</v>
      </c>
      <c r="J270" s="77">
        <v>2</v>
      </c>
      <c r="K270" s="92"/>
    </row>
    <row r="271" spans="1:11" ht="51" x14ac:dyDescent="0.25">
      <c r="A271" s="14" t="s">
        <v>1505</v>
      </c>
      <c r="B271" s="14" t="s">
        <v>1898</v>
      </c>
      <c r="C271" s="14"/>
      <c r="D271" s="16" t="s">
        <v>1629</v>
      </c>
      <c r="E271" s="16"/>
      <c r="F271" s="14" t="s">
        <v>1910</v>
      </c>
      <c r="G271" s="14">
        <v>31692907</v>
      </c>
      <c r="H271" s="14" t="s">
        <v>1509</v>
      </c>
      <c r="I271" s="15">
        <v>200.07</v>
      </c>
      <c r="J271" s="77">
        <v>2</v>
      </c>
      <c r="K271" s="92"/>
    </row>
    <row r="272" spans="1:11" ht="51" x14ac:dyDescent="0.25">
      <c r="A272" s="14" t="s">
        <v>1505</v>
      </c>
      <c r="B272" s="14" t="s">
        <v>1885</v>
      </c>
      <c r="C272" s="14"/>
      <c r="D272" s="16" t="s">
        <v>1886</v>
      </c>
      <c r="E272" s="16"/>
      <c r="F272" s="14" t="s">
        <v>1911</v>
      </c>
      <c r="G272" s="14">
        <v>31692907</v>
      </c>
      <c r="H272" s="14" t="s">
        <v>1509</v>
      </c>
      <c r="I272" s="15">
        <v>200.07</v>
      </c>
      <c r="J272" s="77">
        <v>2</v>
      </c>
      <c r="K272" s="92"/>
    </row>
    <row r="273" spans="1:11" ht="51" x14ac:dyDescent="0.25">
      <c r="A273" s="14" t="s">
        <v>1505</v>
      </c>
      <c r="B273" s="14" t="s">
        <v>1888</v>
      </c>
      <c r="C273" s="14"/>
      <c r="D273" s="16" t="s">
        <v>1700</v>
      </c>
      <c r="E273" s="16"/>
      <c r="F273" s="14" t="s">
        <v>1912</v>
      </c>
      <c r="G273" s="14">
        <v>31692907</v>
      </c>
      <c r="H273" s="14" t="s">
        <v>1509</v>
      </c>
      <c r="I273" s="15">
        <v>200.07</v>
      </c>
      <c r="J273" s="77">
        <v>2</v>
      </c>
      <c r="K273" s="92"/>
    </row>
    <row r="274" spans="1:11" ht="51" x14ac:dyDescent="0.25">
      <c r="A274" s="14" t="s">
        <v>1505</v>
      </c>
      <c r="B274" s="14" t="s">
        <v>1890</v>
      </c>
      <c r="C274" s="14"/>
      <c r="D274" s="16" t="s">
        <v>1540</v>
      </c>
      <c r="E274" s="16"/>
      <c r="F274" s="14" t="s">
        <v>1913</v>
      </c>
      <c r="G274" s="14">
        <v>31692907</v>
      </c>
      <c r="H274" s="14" t="s">
        <v>1509</v>
      </c>
      <c r="I274" s="15">
        <v>200.07</v>
      </c>
      <c r="J274" s="77">
        <v>2</v>
      </c>
      <c r="K274" s="92"/>
    </row>
    <row r="275" spans="1:11" ht="51" x14ac:dyDescent="0.25">
      <c r="A275" s="14" t="s">
        <v>1505</v>
      </c>
      <c r="B275" s="14" t="s">
        <v>1892</v>
      </c>
      <c r="C275" s="14"/>
      <c r="D275" s="16" t="s">
        <v>1792</v>
      </c>
      <c r="E275" s="16"/>
      <c r="F275" s="14" t="s">
        <v>1914</v>
      </c>
      <c r="G275" s="14">
        <v>31692907</v>
      </c>
      <c r="H275" s="14" t="s">
        <v>1509</v>
      </c>
      <c r="I275" s="15">
        <v>200.07</v>
      </c>
      <c r="J275" s="77">
        <v>2</v>
      </c>
      <c r="K275" s="92"/>
    </row>
    <row r="276" spans="1:11" ht="51" x14ac:dyDescent="0.25">
      <c r="A276" s="14" t="s">
        <v>1505</v>
      </c>
      <c r="B276" s="14" t="s">
        <v>1894</v>
      </c>
      <c r="C276" s="14"/>
      <c r="D276" s="16" t="s">
        <v>1513</v>
      </c>
      <c r="E276" s="16"/>
      <c r="F276" s="14" t="s">
        <v>1915</v>
      </c>
      <c r="G276" s="14">
        <v>31692907</v>
      </c>
      <c r="H276" s="14" t="s">
        <v>1509</v>
      </c>
      <c r="I276" s="15">
        <v>200.07</v>
      </c>
      <c r="J276" s="77">
        <v>2</v>
      </c>
      <c r="K276" s="92"/>
    </row>
    <row r="277" spans="1:11" ht="51" x14ac:dyDescent="0.25">
      <c r="A277" s="14" t="s">
        <v>1505</v>
      </c>
      <c r="B277" s="14" t="s">
        <v>1896</v>
      </c>
      <c r="C277" s="14"/>
      <c r="D277" s="16" t="s">
        <v>1816</v>
      </c>
      <c r="E277" s="16"/>
      <c r="F277" s="14" t="s">
        <v>1916</v>
      </c>
      <c r="G277" s="14">
        <v>31692907</v>
      </c>
      <c r="H277" s="14" t="s">
        <v>1509</v>
      </c>
      <c r="I277" s="15">
        <v>200.07</v>
      </c>
      <c r="J277" s="77">
        <v>2</v>
      </c>
      <c r="K277" s="92"/>
    </row>
    <row r="278" spans="1:11" ht="51" x14ac:dyDescent="0.25">
      <c r="A278" s="14" t="s">
        <v>1505</v>
      </c>
      <c r="B278" s="14" t="s">
        <v>1898</v>
      </c>
      <c r="C278" s="14"/>
      <c r="D278" s="16" t="s">
        <v>1629</v>
      </c>
      <c r="E278" s="16"/>
      <c r="F278" s="14" t="s">
        <v>1917</v>
      </c>
      <c r="G278" s="14">
        <v>31692907</v>
      </c>
      <c r="H278" s="14" t="s">
        <v>1509</v>
      </c>
      <c r="I278" s="15">
        <v>200.19</v>
      </c>
      <c r="J278" s="77">
        <v>2</v>
      </c>
      <c r="K278" s="92"/>
    </row>
    <row r="279" spans="1:11" ht="51" x14ac:dyDescent="0.25">
      <c r="A279" s="14" t="s">
        <v>1505</v>
      </c>
      <c r="B279" s="14" t="s">
        <v>1885</v>
      </c>
      <c r="C279" s="14"/>
      <c r="D279" s="16" t="s">
        <v>1886</v>
      </c>
      <c r="E279" s="16"/>
      <c r="F279" s="14" t="s">
        <v>1918</v>
      </c>
      <c r="G279" s="14">
        <v>31692907</v>
      </c>
      <c r="H279" s="14" t="s">
        <v>1509</v>
      </c>
      <c r="I279" s="15">
        <v>200.19</v>
      </c>
      <c r="J279" s="77">
        <v>2</v>
      </c>
      <c r="K279" s="92"/>
    </row>
    <row r="280" spans="1:11" ht="51" x14ac:dyDescent="0.25">
      <c r="A280" s="14" t="s">
        <v>1505</v>
      </c>
      <c r="B280" s="14" t="s">
        <v>1888</v>
      </c>
      <c r="C280" s="14"/>
      <c r="D280" s="16" t="s">
        <v>1700</v>
      </c>
      <c r="E280" s="16"/>
      <c r="F280" s="14" t="s">
        <v>1919</v>
      </c>
      <c r="G280" s="14">
        <v>31692907</v>
      </c>
      <c r="H280" s="14" t="s">
        <v>1509</v>
      </c>
      <c r="I280" s="15">
        <v>200.19</v>
      </c>
      <c r="J280" s="77">
        <v>2</v>
      </c>
      <c r="K280" s="92"/>
    </row>
    <row r="281" spans="1:11" ht="51" x14ac:dyDescent="0.25">
      <c r="A281" s="14" t="s">
        <v>1505</v>
      </c>
      <c r="B281" s="14" t="s">
        <v>1890</v>
      </c>
      <c r="C281" s="14"/>
      <c r="D281" s="16" t="s">
        <v>1540</v>
      </c>
      <c r="E281" s="16"/>
      <c r="F281" s="14" t="s">
        <v>1920</v>
      </c>
      <c r="G281" s="14">
        <v>31692907</v>
      </c>
      <c r="H281" s="14" t="s">
        <v>1509</v>
      </c>
      <c r="I281" s="15">
        <v>200.19</v>
      </c>
      <c r="J281" s="77">
        <v>2</v>
      </c>
      <c r="K281" s="92"/>
    </row>
    <row r="282" spans="1:11" ht="51" x14ac:dyDescent="0.25">
      <c r="A282" s="14" t="s">
        <v>1505</v>
      </c>
      <c r="B282" s="14" t="s">
        <v>1892</v>
      </c>
      <c r="C282" s="14"/>
      <c r="D282" s="16" t="s">
        <v>1792</v>
      </c>
      <c r="E282" s="16"/>
      <c r="F282" s="14" t="s">
        <v>1921</v>
      </c>
      <c r="G282" s="14">
        <v>31692907</v>
      </c>
      <c r="H282" s="14" t="s">
        <v>1509</v>
      </c>
      <c r="I282" s="15">
        <v>200.19</v>
      </c>
      <c r="J282" s="77">
        <v>2</v>
      </c>
      <c r="K282" s="92"/>
    </row>
    <row r="283" spans="1:11" ht="51" x14ac:dyDescent="0.25">
      <c r="A283" s="14" t="s">
        <v>1505</v>
      </c>
      <c r="B283" s="14" t="s">
        <v>1894</v>
      </c>
      <c r="C283" s="14"/>
      <c r="D283" s="16" t="s">
        <v>1513</v>
      </c>
      <c r="E283" s="16"/>
      <c r="F283" s="14" t="s">
        <v>1922</v>
      </c>
      <c r="G283" s="14">
        <v>31692907</v>
      </c>
      <c r="H283" s="14" t="s">
        <v>1509</v>
      </c>
      <c r="I283" s="15">
        <v>200.19</v>
      </c>
      <c r="J283" s="77">
        <v>2</v>
      </c>
      <c r="K283" s="92"/>
    </row>
    <row r="284" spans="1:11" ht="51" x14ac:dyDescent="0.25">
      <c r="A284" s="14" t="s">
        <v>1505</v>
      </c>
      <c r="B284" s="14" t="s">
        <v>1896</v>
      </c>
      <c r="C284" s="14"/>
      <c r="D284" s="16" t="s">
        <v>1816</v>
      </c>
      <c r="E284" s="16"/>
      <c r="F284" s="14" t="s">
        <v>1923</v>
      </c>
      <c r="G284" s="14">
        <v>31692907</v>
      </c>
      <c r="H284" s="14" t="s">
        <v>1509</v>
      </c>
      <c r="I284" s="15">
        <v>200.19</v>
      </c>
      <c r="J284" s="77">
        <v>2</v>
      </c>
      <c r="K284" s="92"/>
    </row>
    <row r="285" spans="1:11" ht="51" x14ac:dyDescent="0.25">
      <c r="A285" s="14" t="s">
        <v>1505</v>
      </c>
      <c r="B285" s="14" t="s">
        <v>1898</v>
      </c>
      <c r="C285" s="14"/>
      <c r="D285" s="16" t="s">
        <v>1629</v>
      </c>
      <c r="E285" s="16"/>
      <c r="F285" s="14" t="s">
        <v>1924</v>
      </c>
      <c r="G285" s="14">
        <v>31692907</v>
      </c>
      <c r="H285" s="14" t="s">
        <v>1509</v>
      </c>
      <c r="I285" s="15">
        <v>200.19</v>
      </c>
      <c r="J285" s="77">
        <v>2</v>
      </c>
      <c r="K285" s="92"/>
    </row>
    <row r="286" spans="1:11" ht="51" x14ac:dyDescent="0.25">
      <c r="A286" s="14" t="s">
        <v>1505</v>
      </c>
      <c r="B286" s="14" t="s">
        <v>1885</v>
      </c>
      <c r="C286" s="14"/>
      <c r="D286" s="16" t="s">
        <v>1886</v>
      </c>
      <c r="E286" s="16"/>
      <c r="F286" s="14" t="s">
        <v>1925</v>
      </c>
      <c r="G286" s="14">
        <v>31692907</v>
      </c>
      <c r="H286" s="14" t="s">
        <v>1509</v>
      </c>
      <c r="I286" s="15">
        <v>200.19</v>
      </c>
      <c r="J286" s="77">
        <v>2</v>
      </c>
      <c r="K286" s="92"/>
    </row>
    <row r="287" spans="1:11" ht="51" x14ac:dyDescent="0.25">
      <c r="A287" s="14" t="s">
        <v>1505</v>
      </c>
      <c r="B287" s="14" t="s">
        <v>1888</v>
      </c>
      <c r="C287" s="14"/>
      <c r="D287" s="16" t="s">
        <v>1700</v>
      </c>
      <c r="E287" s="16"/>
      <c r="F287" s="14" t="s">
        <v>1926</v>
      </c>
      <c r="G287" s="14">
        <v>31692907</v>
      </c>
      <c r="H287" s="14" t="s">
        <v>1509</v>
      </c>
      <c r="I287" s="15">
        <v>200.19</v>
      </c>
      <c r="J287" s="77">
        <v>2</v>
      </c>
      <c r="K287" s="92"/>
    </row>
    <row r="288" spans="1:11" ht="51" x14ac:dyDescent="0.25">
      <c r="A288" s="14" t="s">
        <v>1505</v>
      </c>
      <c r="B288" s="14" t="s">
        <v>1890</v>
      </c>
      <c r="C288" s="14"/>
      <c r="D288" s="16" t="s">
        <v>1540</v>
      </c>
      <c r="E288" s="16"/>
      <c r="F288" s="14" t="s">
        <v>1927</v>
      </c>
      <c r="G288" s="14">
        <v>31692907</v>
      </c>
      <c r="H288" s="14" t="s">
        <v>1509</v>
      </c>
      <c r="I288" s="15">
        <v>200.19</v>
      </c>
      <c r="J288" s="77">
        <v>2</v>
      </c>
      <c r="K288" s="92"/>
    </row>
    <row r="289" spans="1:11" ht="51" x14ac:dyDescent="0.25">
      <c r="A289" s="14" t="s">
        <v>1505</v>
      </c>
      <c r="B289" s="14" t="s">
        <v>1892</v>
      </c>
      <c r="C289" s="14"/>
      <c r="D289" s="16" t="s">
        <v>1792</v>
      </c>
      <c r="E289" s="16"/>
      <c r="F289" s="14" t="s">
        <v>1928</v>
      </c>
      <c r="G289" s="14">
        <v>31692907</v>
      </c>
      <c r="H289" s="14" t="s">
        <v>1509</v>
      </c>
      <c r="I289" s="15">
        <v>200.19</v>
      </c>
      <c r="J289" s="77">
        <v>2</v>
      </c>
      <c r="K289" s="92"/>
    </row>
    <row r="290" spans="1:11" ht="51" x14ac:dyDescent="0.25">
      <c r="A290" s="14" t="s">
        <v>1505</v>
      </c>
      <c r="B290" s="14" t="s">
        <v>1894</v>
      </c>
      <c r="C290" s="14"/>
      <c r="D290" s="16" t="s">
        <v>1513</v>
      </c>
      <c r="E290" s="16"/>
      <c r="F290" s="14" t="s">
        <v>1929</v>
      </c>
      <c r="G290" s="14">
        <v>31692907</v>
      </c>
      <c r="H290" s="14" t="s">
        <v>1509</v>
      </c>
      <c r="I290" s="15">
        <v>200.19</v>
      </c>
      <c r="J290" s="77">
        <v>2</v>
      </c>
      <c r="K290" s="92"/>
    </row>
    <row r="291" spans="1:11" ht="51" x14ac:dyDescent="0.25">
      <c r="A291" s="14" t="s">
        <v>1505</v>
      </c>
      <c r="B291" s="14" t="s">
        <v>1896</v>
      </c>
      <c r="C291" s="14"/>
      <c r="D291" s="16" t="s">
        <v>1816</v>
      </c>
      <c r="E291" s="16"/>
      <c r="F291" s="14" t="s">
        <v>1930</v>
      </c>
      <c r="G291" s="14">
        <v>31692907</v>
      </c>
      <c r="H291" s="14" t="s">
        <v>1509</v>
      </c>
      <c r="I291" s="15">
        <v>200.19</v>
      </c>
      <c r="J291" s="77">
        <v>2</v>
      </c>
      <c r="K291" s="92"/>
    </row>
    <row r="292" spans="1:11" ht="81.599999999999994" x14ac:dyDescent="0.25">
      <c r="A292" s="14" t="s">
        <v>1505</v>
      </c>
      <c r="B292" s="14"/>
      <c r="C292" s="14"/>
      <c r="D292" s="16"/>
      <c r="E292" s="16"/>
      <c r="F292" s="14" t="s">
        <v>1931</v>
      </c>
      <c r="G292" s="14"/>
      <c r="H292" s="14"/>
      <c r="I292" s="15"/>
      <c r="J292" s="77">
        <v>2</v>
      </c>
      <c r="K292" s="92"/>
    </row>
    <row r="293" spans="1:11" ht="51" x14ac:dyDescent="0.25">
      <c r="A293" s="14" t="s">
        <v>1505</v>
      </c>
      <c r="B293" s="14" t="s">
        <v>1878</v>
      </c>
      <c r="C293" s="14" t="s">
        <v>1932</v>
      </c>
      <c r="D293" s="16" t="s">
        <v>1933</v>
      </c>
      <c r="E293" s="16" t="s">
        <v>1934</v>
      </c>
      <c r="F293" s="14" t="s">
        <v>1935</v>
      </c>
      <c r="G293" s="14">
        <v>9372576793</v>
      </c>
      <c r="H293" s="14" t="s">
        <v>1936</v>
      </c>
      <c r="I293" s="15">
        <v>635.28</v>
      </c>
      <c r="J293" s="77">
        <v>2</v>
      </c>
      <c r="K293" s="92"/>
    </row>
    <row r="294" spans="1:11" ht="30.6" x14ac:dyDescent="0.25">
      <c r="A294" s="14" t="s">
        <v>1505</v>
      </c>
      <c r="B294" s="14" t="s">
        <v>1878</v>
      </c>
      <c r="C294" s="14"/>
      <c r="D294" s="16" t="s">
        <v>1933</v>
      </c>
      <c r="E294" s="16" t="s">
        <v>1934</v>
      </c>
      <c r="F294" s="14" t="s">
        <v>1937</v>
      </c>
      <c r="G294" s="14" t="s">
        <v>1938</v>
      </c>
      <c r="H294" s="14" t="s">
        <v>1939</v>
      </c>
      <c r="I294" s="15">
        <v>8</v>
      </c>
      <c r="J294" s="77">
        <v>2</v>
      </c>
      <c r="K294" s="92"/>
    </row>
    <row r="295" spans="1:11" ht="30.6" x14ac:dyDescent="0.25">
      <c r="A295" s="14" t="s">
        <v>1505</v>
      </c>
      <c r="B295" s="14" t="s">
        <v>1878</v>
      </c>
      <c r="C295" s="14" t="s">
        <v>1879</v>
      </c>
      <c r="D295" s="16" t="s">
        <v>1880</v>
      </c>
      <c r="E295" s="16"/>
      <c r="F295" s="14" t="s">
        <v>1940</v>
      </c>
      <c r="G295" s="14">
        <v>1130409260</v>
      </c>
      <c r="H295" s="14" t="s">
        <v>1554</v>
      </c>
      <c r="I295" s="15">
        <v>548</v>
      </c>
      <c r="J295" s="77">
        <v>2</v>
      </c>
      <c r="K295" s="92"/>
    </row>
    <row r="296" spans="1:11" ht="40.799999999999997" x14ac:dyDescent="0.25">
      <c r="A296" s="14" t="s">
        <v>1505</v>
      </c>
      <c r="B296" s="14" t="s">
        <v>1878</v>
      </c>
      <c r="C296" s="14" t="s">
        <v>1879</v>
      </c>
      <c r="D296" s="16" t="s">
        <v>1880</v>
      </c>
      <c r="E296" s="16"/>
      <c r="F296" s="14" t="s">
        <v>1941</v>
      </c>
      <c r="G296" s="14">
        <v>1130409260</v>
      </c>
      <c r="H296" s="14" t="s">
        <v>1554</v>
      </c>
      <c r="I296" s="15">
        <v>420</v>
      </c>
      <c r="J296" s="77">
        <v>2</v>
      </c>
      <c r="K296" s="92"/>
    </row>
    <row r="297" spans="1:11" ht="20.399999999999999" x14ac:dyDescent="0.25">
      <c r="A297" s="14" t="s">
        <v>1505</v>
      </c>
      <c r="B297" s="14" t="s">
        <v>1878</v>
      </c>
      <c r="C297" s="14">
        <v>95896</v>
      </c>
      <c r="D297" s="16" t="s">
        <v>1880</v>
      </c>
      <c r="E297" s="16" t="s">
        <v>1934</v>
      </c>
      <c r="F297" s="14" t="s">
        <v>1942</v>
      </c>
      <c r="G297" s="14"/>
      <c r="H297" s="14" t="s">
        <v>1943</v>
      </c>
      <c r="I297" s="15">
        <v>23.91</v>
      </c>
      <c r="J297" s="77">
        <v>2</v>
      </c>
      <c r="K297" s="92"/>
    </row>
    <row r="298" spans="1:11" ht="20.399999999999999" x14ac:dyDescent="0.25">
      <c r="A298" s="14" t="s">
        <v>1505</v>
      </c>
      <c r="B298" s="14" t="s">
        <v>1878</v>
      </c>
      <c r="C298" s="14" t="s">
        <v>1944</v>
      </c>
      <c r="D298" s="16" t="s">
        <v>1945</v>
      </c>
      <c r="E298" s="16" t="s">
        <v>1934</v>
      </c>
      <c r="F298" s="14" t="s">
        <v>1946</v>
      </c>
      <c r="G298" s="14"/>
      <c r="H298" s="14" t="s">
        <v>1943</v>
      </c>
      <c r="I298" s="15">
        <v>13.44</v>
      </c>
      <c r="J298" s="77">
        <v>2</v>
      </c>
      <c r="K298" s="92"/>
    </row>
    <row r="299" spans="1:11" ht="20.399999999999999" x14ac:dyDescent="0.25">
      <c r="A299" s="14" t="s">
        <v>1505</v>
      </c>
      <c r="B299" s="14" t="s">
        <v>1878</v>
      </c>
      <c r="C299" s="14">
        <v>57704</v>
      </c>
      <c r="D299" s="16" t="s">
        <v>1945</v>
      </c>
      <c r="E299" s="16" t="s">
        <v>1934</v>
      </c>
      <c r="F299" s="14" t="s">
        <v>1947</v>
      </c>
      <c r="G299" s="14"/>
      <c r="H299" s="14" t="s">
        <v>1943</v>
      </c>
      <c r="I299" s="15">
        <v>32.51</v>
      </c>
      <c r="J299" s="77">
        <v>2</v>
      </c>
      <c r="K299" s="92"/>
    </row>
    <row r="300" spans="1:11" ht="30.6" x14ac:dyDescent="0.25">
      <c r="A300" s="14" t="s">
        <v>1505</v>
      </c>
      <c r="B300" s="14" t="s">
        <v>1878</v>
      </c>
      <c r="C300" s="14"/>
      <c r="D300" s="16" t="s">
        <v>1948</v>
      </c>
      <c r="E300" s="16" t="s">
        <v>1934</v>
      </c>
      <c r="F300" s="14" t="s">
        <v>1937</v>
      </c>
      <c r="G300" s="14" t="s">
        <v>1938</v>
      </c>
      <c r="H300" s="14" t="s">
        <v>1939</v>
      </c>
      <c r="I300" s="15">
        <v>8</v>
      </c>
      <c r="J300" s="77">
        <v>2</v>
      </c>
      <c r="K300" s="92"/>
    </row>
    <row r="301" spans="1:11" ht="71.400000000000006" x14ac:dyDescent="0.25">
      <c r="A301" s="14" t="s">
        <v>1505</v>
      </c>
      <c r="B301" s="14" t="s">
        <v>1878</v>
      </c>
      <c r="C301" s="14"/>
      <c r="D301" s="16" t="s">
        <v>1934</v>
      </c>
      <c r="E301" s="16"/>
      <c r="F301" s="14" t="s">
        <v>1949</v>
      </c>
      <c r="G301" s="14"/>
      <c r="H301" s="14" t="s">
        <v>1943</v>
      </c>
      <c r="I301" s="15">
        <v>84</v>
      </c>
      <c r="J301" s="77">
        <v>2</v>
      </c>
      <c r="K301" s="92"/>
    </row>
    <row r="302" spans="1:11" ht="81.599999999999994" x14ac:dyDescent="0.25">
      <c r="A302" s="14" t="s">
        <v>1505</v>
      </c>
      <c r="B302" s="14" t="s">
        <v>1950</v>
      </c>
      <c r="C302" s="14" t="s">
        <v>1752</v>
      </c>
      <c r="D302" s="16" t="s">
        <v>1753</v>
      </c>
      <c r="E302" s="16"/>
      <c r="F302" s="14" t="s">
        <v>1951</v>
      </c>
      <c r="G302" s="14" t="s">
        <v>1663</v>
      </c>
      <c r="H302" s="14" t="s">
        <v>1664</v>
      </c>
      <c r="I302" s="15">
        <v>99.87</v>
      </c>
      <c r="J302" s="77">
        <v>2</v>
      </c>
      <c r="K302" s="92"/>
    </row>
    <row r="303" spans="1:11" ht="81.599999999999994" x14ac:dyDescent="0.25">
      <c r="A303" s="14" t="s">
        <v>1505</v>
      </c>
      <c r="B303" s="14"/>
      <c r="C303" s="14"/>
      <c r="D303" s="16"/>
      <c r="E303" s="16"/>
      <c r="F303" s="14" t="s">
        <v>1952</v>
      </c>
      <c r="G303" s="14"/>
      <c r="H303" s="14"/>
      <c r="I303" s="15"/>
      <c r="J303" s="77">
        <v>2</v>
      </c>
      <c r="K303" s="92"/>
    </row>
    <row r="304" spans="1:11" ht="40.799999999999997" x14ac:dyDescent="0.25">
      <c r="A304" s="14" t="s">
        <v>1505</v>
      </c>
      <c r="B304" s="14" t="s">
        <v>1953</v>
      </c>
      <c r="C304" s="14" t="s">
        <v>1954</v>
      </c>
      <c r="D304" s="16" t="s">
        <v>1955</v>
      </c>
      <c r="E304" s="16"/>
      <c r="F304" s="14" t="s">
        <v>1956</v>
      </c>
      <c r="G304" s="14">
        <v>60694472023</v>
      </c>
      <c r="H304" s="14" t="s">
        <v>1844</v>
      </c>
      <c r="I304" s="15">
        <v>570</v>
      </c>
      <c r="J304" s="77">
        <v>2</v>
      </c>
      <c r="K304" s="92"/>
    </row>
    <row r="305" spans="1:11" ht="30.6" x14ac:dyDescent="0.25">
      <c r="A305" s="14" t="s">
        <v>1505</v>
      </c>
      <c r="B305" s="14" t="s">
        <v>1953</v>
      </c>
      <c r="C305" s="14" t="s">
        <v>2562</v>
      </c>
      <c r="D305" s="16" t="s">
        <v>1957</v>
      </c>
      <c r="E305" s="16" t="s">
        <v>1513</v>
      </c>
      <c r="F305" s="14" t="s">
        <v>1958</v>
      </c>
      <c r="G305" s="14">
        <v>13439120211</v>
      </c>
      <c r="H305" s="14" t="s">
        <v>1764</v>
      </c>
      <c r="I305" s="15">
        <v>3.3</v>
      </c>
      <c r="J305" s="77">
        <v>2</v>
      </c>
      <c r="K305" s="92"/>
    </row>
    <row r="306" spans="1:11" ht="20.399999999999999" x14ac:dyDescent="0.25">
      <c r="A306" s="14" t="s">
        <v>1505</v>
      </c>
      <c r="B306" s="14" t="s">
        <v>1953</v>
      </c>
      <c r="C306" s="14" t="s">
        <v>1959</v>
      </c>
      <c r="D306" s="16" t="s">
        <v>1756</v>
      </c>
      <c r="E306" s="16" t="s">
        <v>1513</v>
      </c>
      <c r="F306" s="14" t="s">
        <v>1960</v>
      </c>
      <c r="G306" s="14" t="s">
        <v>1961</v>
      </c>
      <c r="H306" s="14" t="s">
        <v>1962</v>
      </c>
      <c r="I306" s="15">
        <v>40</v>
      </c>
      <c r="J306" s="77">
        <v>2</v>
      </c>
      <c r="K306" s="92"/>
    </row>
    <row r="307" spans="1:11" ht="40.799999999999997" x14ac:dyDescent="0.25">
      <c r="A307" s="14" t="s">
        <v>1505</v>
      </c>
      <c r="B307" s="14" t="s">
        <v>1953</v>
      </c>
      <c r="C307" s="14" t="s">
        <v>1963</v>
      </c>
      <c r="D307" s="16" t="s">
        <v>1964</v>
      </c>
      <c r="E307" s="16" t="s">
        <v>1513</v>
      </c>
      <c r="F307" s="14" t="s">
        <v>1965</v>
      </c>
      <c r="G307" s="14">
        <v>57444289760</v>
      </c>
      <c r="H307" s="14" t="s">
        <v>1966</v>
      </c>
      <c r="I307" s="15">
        <v>212.5</v>
      </c>
      <c r="J307" s="77">
        <v>2</v>
      </c>
      <c r="K307" s="92"/>
    </row>
    <row r="308" spans="1:11" ht="30.6" x14ac:dyDescent="0.25">
      <c r="A308" s="14" t="s">
        <v>1505</v>
      </c>
      <c r="B308" s="14" t="s">
        <v>1953</v>
      </c>
      <c r="C308" s="14" t="s">
        <v>2563</v>
      </c>
      <c r="D308" s="16" t="s">
        <v>1766</v>
      </c>
      <c r="E308" s="16" t="s">
        <v>1513</v>
      </c>
      <c r="F308" s="14" t="s">
        <v>1967</v>
      </c>
      <c r="G308" s="14">
        <v>13439120211</v>
      </c>
      <c r="H308" s="14" t="s">
        <v>1764</v>
      </c>
      <c r="I308" s="15">
        <v>3.3</v>
      </c>
      <c r="J308" s="77">
        <v>2</v>
      </c>
      <c r="K308" s="92"/>
    </row>
    <row r="309" spans="1:11" ht="40.799999999999997" x14ac:dyDescent="0.25">
      <c r="A309" s="14" t="s">
        <v>1505</v>
      </c>
      <c r="B309" s="14" t="s">
        <v>1953</v>
      </c>
      <c r="C309" s="14" t="s">
        <v>1968</v>
      </c>
      <c r="D309" s="16" t="s">
        <v>1732</v>
      </c>
      <c r="E309" s="16" t="s">
        <v>1513</v>
      </c>
      <c r="F309" s="14" t="s">
        <v>1969</v>
      </c>
      <c r="G309" s="14">
        <v>57444289760</v>
      </c>
      <c r="H309" s="14" t="s">
        <v>1966</v>
      </c>
      <c r="I309" s="15">
        <v>1025.8</v>
      </c>
      <c r="J309" s="77">
        <v>2</v>
      </c>
      <c r="K309" s="92"/>
    </row>
    <row r="310" spans="1:11" ht="71.400000000000006" x14ac:dyDescent="0.25">
      <c r="A310" s="14" t="s">
        <v>1505</v>
      </c>
      <c r="B310" s="14" t="s">
        <v>1970</v>
      </c>
      <c r="C310" s="14" t="s">
        <v>1971</v>
      </c>
      <c r="D310" s="16" t="s">
        <v>1771</v>
      </c>
      <c r="E310" s="16"/>
      <c r="F310" s="14" t="s">
        <v>1972</v>
      </c>
      <c r="G310" s="14" t="s">
        <v>1663</v>
      </c>
      <c r="H310" s="14" t="s">
        <v>1664</v>
      </c>
      <c r="I310" s="15">
        <v>75.349999999999994</v>
      </c>
      <c r="J310" s="77">
        <v>2</v>
      </c>
      <c r="K310" s="92"/>
    </row>
    <row r="311" spans="1:11" ht="71.400000000000006" x14ac:dyDescent="0.25">
      <c r="A311" s="14" t="s">
        <v>1505</v>
      </c>
      <c r="B311" s="14" t="s">
        <v>1970</v>
      </c>
      <c r="C311" s="14" t="s">
        <v>1773</v>
      </c>
      <c r="D311" s="16" t="s">
        <v>1771</v>
      </c>
      <c r="E311" s="16"/>
      <c r="F311" s="14" t="s">
        <v>1973</v>
      </c>
      <c r="G311" s="14" t="s">
        <v>1663</v>
      </c>
      <c r="H311" s="14" t="s">
        <v>1664</v>
      </c>
      <c r="I311" s="15">
        <v>49.17</v>
      </c>
      <c r="J311" s="77">
        <v>2</v>
      </c>
      <c r="K311" s="92"/>
    </row>
    <row r="312" spans="1:11" ht="71.400000000000006" x14ac:dyDescent="0.25">
      <c r="A312" s="14" t="s">
        <v>1505</v>
      </c>
      <c r="B312" s="14" t="s">
        <v>1970</v>
      </c>
      <c r="C312" s="14" t="s">
        <v>1773</v>
      </c>
      <c r="D312" s="16" t="s">
        <v>1771</v>
      </c>
      <c r="E312" s="16"/>
      <c r="F312" s="14" t="s">
        <v>1972</v>
      </c>
      <c r="G312" s="14" t="s">
        <v>1663</v>
      </c>
      <c r="H312" s="14" t="s">
        <v>1664</v>
      </c>
      <c r="I312" s="15">
        <v>58.56</v>
      </c>
      <c r="J312" s="77">
        <v>2</v>
      </c>
      <c r="K312" s="92"/>
    </row>
    <row r="313" spans="1:11" ht="71.400000000000006" x14ac:dyDescent="0.25">
      <c r="A313" s="14" t="s">
        <v>1505</v>
      </c>
      <c r="B313" s="14" t="s">
        <v>1970</v>
      </c>
      <c r="C313" s="14" t="s">
        <v>1773</v>
      </c>
      <c r="D313" s="16" t="s">
        <v>1771</v>
      </c>
      <c r="E313" s="16"/>
      <c r="F313" s="14" t="s">
        <v>1974</v>
      </c>
      <c r="G313" s="14" t="s">
        <v>1663</v>
      </c>
      <c r="H313" s="14" t="s">
        <v>1664</v>
      </c>
      <c r="I313" s="15">
        <v>43.3</v>
      </c>
      <c r="J313" s="77">
        <v>2</v>
      </c>
      <c r="K313" s="92"/>
    </row>
    <row r="314" spans="1:11" ht="71.400000000000006" x14ac:dyDescent="0.25">
      <c r="A314" s="14" t="s">
        <v>1505</v>
      </c>
      <c r="B314" s="14" t="s">
        <v>1970</v>
      </c>
      <c r="C314" s="14" t="s">
        <v>1773</v>
      </c>
      <c r="D314" s="16" t="s">
        <v>1771</v>
      </c>
      <c r="E314" s="16"/>
      <c r="F314" s="14" t="s">
        <v>1975</v>
      </c>
      <c r="G314" s="14" t="s">
        <v>1663</v>
      </c>
      <c r="H314" s="14" t="s">
        <v>1664</v>
      </c>
      <c r="I314" s="15">
        <v>20.92</v>
      </c>
      <c r="J314" s="77">
        <v>2</v>
      </c>
      <c r="K314" s="92"/>
    </row>
    <row r="315" spans="1:11" ht="81.599999999999994" x14ac:dyDescent="0.25">
      <c r="A315" s="14" t="s">
        <v>1505</v>
      </c>
      <c r="B315" s="14"/>
      <c r="C315" s="14"/>
      <c r="D315" s="16"/>
      <c r="E315" s="16"/>
      <c r="F315" s="14" t="s">
        <v>1976</v>
      </c>
      <c r="G315" s="14"/>
      <c r="H315" s="14"/>
      <c r="I315" s="15"/>
      <c r="J315" s="77">
        <v>2</v>
      </c>
      <c r="K315" s="92"/>
    </row>
    <row r="316" spans="1:11" ht="40.799999999999997" x14ac:dyDescent="0.25">
      <c r="A316" s="14" t="s">
        <v>1505</v>
      </c>
      <c r="B316" s="14" t="s">
        <v>1977</v>
      </c>
      <c r="C316" s="14" t="s">
        <v>1978</v>
      </c>
      <c r="D316" s="16" t="s">
        <v>1979</v>
      </c>
      <c r="E316" s="16" t="s">
        <v>1980</v>
      </c>
      <c r="F316" s="14" t="s">
        <v>1981</v>
      </c>
      <c r="G316" s="14" t="s">
        <v>1982</v>
      </c>
      <c r="H316" s="14" t="s">
        <v>1983</v>
      </c>
      <c r="I316" s="15">
        <v>30.83</v>
      </c>
      <c r="J316" s="77">
        <v>2</v>
      </c>
      <c r="K316" s="92"/>
    </row>
    <row r="317" spans="1:11" ht="30.6" x14ac:dyDescent="0.25">
      <c r="A317" s="14" t="s">
        <v>1505</v>
      </c>
      <c r="B317" s="14" t="s">
        <v>1977</v>
      </c>
      <c r="C317" s="14">
        <v>182283</v>
      </c>
      <c r="D317" s="16" t="s">
        <v>1984</v>
      </c>
      <c r="E317" s="16" t="s">
        <v>1980</v>
      </c>
      <c r="F317" s="14" t="s">
        <v>1985</v>
      </c>
      <c r="G317" s="14">
        <v>57500462912</v>
      </c>
      <c r="H317" s="14" t="s">
        <v>1986</v>
      </c>
      <c r="I317" s="15">
        <v>16.2</v>
      </c>
      <c r="J317" s="77">
        <v>2</v>
      </c>
      <c r="K317" s="92"/>
    </row>
    <row r="318" spans="1:11" ht="30.6" x14ac:dyDescent="0.25">
      <c r="A318" s="14" t="s">
        <v>1505</v>
      </c>
      <c r="B318" s="14" t="s">
        <v>1977</v>
      </c>
      <c r="C318" s="14">
        <v>140281</v>
      </c>
      <c r="D318" s="16" t="s">
        <v>1987</v>
      </c>
      <c r="E318" s="16" t="s">
        <v>1980</v>
      </c>
      <c r="F318" s="14" t="s">
        <v>1988</v>
      </c>
      <c r="G318" s="14">
        <v>57500462912</v>
      </c>
      <c r="H318" s="14" t="s">
        <v>1986</v>
      </c>
      <c r="I318" s="15">
        <v>16.2</v>
      </c>
      <c r="J318" s="77">
        <v>2</v>
      </c>
      <c r="K318" s="92"/>
    </row>
    <row r="319" spans="1:11" ht="71.400000000000006" x14ac:dyDescent="0.25">
      <c r="A319" s="14" t="s">
        <v>1505</v>
      </c>
      <c r="B319" s="14" t="s">
        <v>1989</v>
      </c>
      <c r="C319" s="14" t="s">
        <v>1824</v>
      </c>
      <c r="D319" s="16" t="s">
        <v>1825</v>
      </c>
      <c r="E319" s="16"/>
      <c r="F319" s="14" t="s">
        <v>1990</v>
      </c>
      <c r="G319" s="14" t="s">
        <v>1663</v>
      </c>
      <c r="H319" s="14" t="s">
        <v>1664</v>
      </c>
      <c r="I319" s="15">
        <v>75.12</v>
      </c>
      <c r="J319" s="77">
        <v>2</v>
      </c>
      <c r="K319" s="92"/>
    </row>
    <row r="320" spans="1:11" ht="71.400000000000006" x14ac:dyDescent="0.25">
      <c r="A320" s="14" t="s">
        <v>1505</v>
      </c>
      <c r="B320" s="14" t="s">
        <v>1989</v>
      </c>
      <c r="C320" s="14" t="s">
        <v>1991</v>
      </c>
      <c r="D320" s="16" t="s">
        <v>1825</v>
      </c>
      <c r="E320" s="16"/>
      <c r="F320" s="14" t="s">
        <v>1990</v>
      </c>
      <c r="G320" s="14" t="s">
        <v>1663</v>
      </c>
      <c r="H320" s="14" t="s">
        <v>1664</v>
      </c>
      <c r="I320" s="15">
        <v>89.16</v>
      </c>
      <c r="J320" s="77">
        <v>2</v>
      </c>
      <c r="K320" s="92"/>
    </row>
    <row r="321" spans="1:11" ht="71.400000000000006" x14ac:dyDescent="0.25">
      <c r="A321" s="14" t="s">
        <v>1505</v>
      </c>
      <c r="B321" s="14" t="s">
        <v>1989</v>
      </c>
      <c r="C321" s="14" t="s">
        <v>1824</v>
      </c>
      <c r="D321" s="16" t="s">
        <v>1825</v>
      </c>
      <c r="E321" s="16"/>
      <c r="F321" s="14" t="s">
        <v>1992</v>
      </c>
      <c r="G321" s="14" t="s">
        <v>1663</v>
      </c>
      <c r="H321" s="14" t="s">
        <v>1664</v>
      </c>
      <c r="I321" s="15">
        <v>77.790000000000006</v>
      </c>
      <c r="J321" s="77">
        <v>2</v>
      </c>
      <c r="K321" s="92"/>
    </row>
    <row r="322" spans="1:11" ht="71.400000000000006" x14ac:dyDescent="0.25">
      <c r="A322" s="14" t="s">
        <v>1505</v>
      </c>
      <c r="B322" s="14" t="s">
        <v>1993</v>
      </c>
      <c r="C322" s="14" t="s">
        <v>1994</v>
      </c>
      <c r="D322" s="16" t="s">
        <v>1995</v>
      </c>
      <c r="E322" s="16"/>
      <c r="F322" s="14" t="s">
        <v>1996</v>
      </c>
      <c r="G322" s="14" t="s">
        <v>1663</v>
      </c>
      <c r="H322" s="14" t="s">
        <v>1664</v>
      </c>
      <c r="I322" s="15">
        <v>28.34</v>
      </c>
      <c r="J322" s="77">
        <v>2</v>
      </c>
      <c r="K322" s="92"/>
    </row>
    <row r="323" spans="1:11" ht="20.399999999999999" x14ac:dyDescent="0.25">
      <c r="A323" s="14" t="s">
        <v>1505</v>
      </c>
      <c r="B323" s="14"/>
      <c r="C323" s="14"/>
      <c r="D323" s="16"/>
      <c r="E323" s="16"/>
      <c r="F323" s="14" t="s">
        <v>1997</v>
      </c>
      <c r="G323" s="14"/>
      <c r="H323" s="14"/>
      <c r="I323" s="15"/>
      <c r="J323" s="77">
        <v>2</v>
      </c>
      <c r="K323" s="92"/>
    </row>
    <row r="324" spans="1:11" ht="51" x14ac:dyDescent="0.25">
      <c r="A324" s="14" t="s">
        <v>1505</v>
      </c>
      <c r="B324" s="14" t="s">
        <v>1998</v>
      </c>
      <c r="C324" s="14">
        <v>2025124</v>
      </c>
      <c r="D324" s="16" t="s">
        <v>1999</v>
      </c>
      <c r="E324" s="16"/>
      <c r="F324" s="14" t="s">
        <v>2000</v>
      </c>
      <c r="G324" s="14">
        <v>37956035</v>
      </c>
      <c r="H324" s="14" t="s">
        <v>2001</v>
      </c>
      <c r="I324" s="15">
        <v>190</v>
      </c>
      <c r="J324" s="77">
        <v>2</v>
      </c>
      <c r="K324" s="92"/>
    </row>
    <row r="325" spans="1:11" ht="81.599999999999994" x14ac:dyDescent="0.25">
      <c r="A325" s="14" t="s">
        <v>1505</v>
      </c>
      <c r="B325" s="14"/>
      <c r="C325" s="14"/>
      <c r="D325" s="16"/>
      <c r="E325" s="16"/>
      <c r="F325" s="14" t="s">
        <v>2002</v>
      </c>
      <c r="G325" s="14"/>
      <c r="H325" s="14"/>
      <c r="I325" s="15"/>
      <c r="J325" s="77">
        <v>2</v>
      </c>
      <c r="K325" s="92"/>
    </row>
    <row r="326" spans="1:11" ht="40.799999999999997" x14ac:dyDescent="0.25">
      <c r="A326" s="14" t="s">
        <v>1505</v>
      </c>
      <c r="B326" s="14" t="s">
        <v>2003</v>
      </c>
      <c r="C326" s="14">
        <v>20250009</v>
      </c>
      <c r="D326" s="16" t="s">
        <v>2004</v>
      </c>
      <c r="E326" s="16"/>
      <c r="F326" s="14" t="s">
        <v>2005</v>
      </c>
      <c r="G326" s="14">
        <v>51273969</v>
      </c>
      <c r="H326" s="14" t="s">
        <v>1909</v>
      </c>
      <c r="I326" s="15">
        <v>1050</v>
      </c>
      <c r="J326" s="77">
        <v>2</v>
      </c>
      <c r="K326" s="92"/>
    </row>
    <row r="327" spans="1:11" ht="81.599999999999994" x14ac:dyDescent="0.25">
      <c r="A327" s="14" t="s">
        <v>1505</v>
      </c>
      <c r="B327" s="14"/>
      <c r="C327" s="14"/>
      <c r="D327" s="16"/>
      <c r="E327" s="16"/>
      <c r="F327" s="14" t="s">
        <v>2006</v>
      </c>
      <c r="G327" s="14"/>
      <c r="H327" s="14"/>
      <c r="I327" s="15"/>
      <c r="J327" s="77">
        <v>2</v>
      </c>
      <c r="K327" s="92"/>
    </row>
    <row r="328" spans="1:11" ht="40.799999999999997" x14ac:dyDescent="0.25">
      <c r="A328" s="14" t="s">
        <v>1505</v>
      </c>
      <c r="B328" s="14" t="s">
        <v>2007</v>
      </c>
      <c r="C328" s="14" t="s">
        <v>2008</v>
      </c>
      <c r="D328" s="16" t="s">
        <v>2009</v>
      </c>
      <c r="E328" s="16" t="s">
        <v>2010</v>
      </c>
      <c r="F328" s="14" t="s">
        <v>2011</v>
      </c>
      <c r="G328" s="14">
        <v>43836984</v>
      </c>
      <c r="H328" s="14" t="s">
        <v>2012</v>
      </c>
      <c r="I328" s="15">
        <v>156.19999999999999</v>
      </c>
      <c r="J328" s="77">
        <v>2</v>
      </c>
      <c r="K328" s="92"/>
    </row>
    <row r="329" spans="1:11" ht="40.799999999999997" x14ac:dyDescent="0.25">
      <c r="A329" s="14" t="s">
        <v>1505</v>
      </c>
      <c r="B329" s="14" t="s">
        <v>2007</v>
      </c>
      <c r="C329" s="14">
        <v>637</v>
      </c>
      <c r="D329" s="16" t="s">
        <v>1552</v>
      </c>
      <c r="E329" s="16" t="s">
        <v>2010</v>
      </c>
      <c r="F329" s="14" t="s">
        <v>2013</v>
      </c>
      <c r="G329" s="14">
        <v>43836984</v>
      </c>
      <c r="H329" s="14" t="s">
        <v>2012</v>
      </c>
      <c r="I329" s="15">
        <v>69.599999999999994</v>
      </c>
      <c r="J329" s="77">
        <v>2</v>
      </c>
      <c r="K329" s="92"/>
    </row>
    <row r="330" spans="1:11" ht="40.799999999999997" x14ac:dyDescent="0.25">
      <c r="A330" s="14" t="s">
        <v>1505</v>
      </c>
      <c r="B330" s="14" t="s">
        <v>2007</v>
      </c>
      <c r="C330" s="14" t="s">
        <v>1837</v>
      </c>
      <c r="D330" s="16" t="s">
        <v>1838</v>
      </c>
      <c r="E330" s="16"/>
      <c r="F330" s="14" t="s">
        <v>2014</v>
      </c>
      <c r="G330" s="14">
        <v>1663936583</v>
      </c>
      <c r="H330" s="14" t="s">
        <v>1525</v>
      </c>
      <c r="I330" s="15">
        <v>200</v>
      </c>
      <c r="J330" s="77">
        <v>2</v>
      </c>
      <c r="K330" s="92"/>
    </row>
    <row r="331" spans="1:11" ht="71.400000000000006" x14ac:dyDescent="0.25">
      <c r="A331" s="14" t="s">
        <v>1505</v>
      </c>
      <c r="B331" s="14" t="s">
        <v>2007</v>
      </c>
      <c r="C331" s="14"/>
      <c r="D331" s="16" t="s">
        <v>2010</v>
      </c>
      <c r="E331" s="16"/>
      <c r="F331" s="14" t="s">
        <v>2015</v>
      </c>
      <c r="G331" s="14"/>
      <c r="H331" s="14" t="s">
        <v>2016</v>
      </c>
      <c r="I331" s="15">
        <v>72</v>
      </c>
      <c r="J331" s="77">
        <v>2</v>
      </c>
      <c r="K331" s="92"/>
    </row>
    <row r="332" spans="1:11" ht="51" x14ac:dyDescent="0.25">
      <c r="A332" s="14" t="s">
        <v>1505</v>
      </c>
      <c r="B332" s="14" t="s">
        <v>2007</v>
      </c>
      <c r="C332" s="14">
        <v>2025022</v>
      </c>
      <c r="D332" s="16" t="s">
        <v>2010</v>
      </c>
      <c r="E332" s="16"/>
      <c r="F332" s="14" t="s">
        <v>2017</v>
      </c>
      <c r="G332" s="14">
        <v>686476</v>
      </c>
      <c r="H332" s="14" t="s">
        <v>2018</v>
      </c>
      <c r="I332" s="15">
        <v>483</v>
      </c>
      <c r="J332" s="77">
        <v>2</v>
      </c>
      <c r="K332" s="92"/>
    </row>
    <row r="333" spans="1:11" ht="81.599999999999994" x14ac:dyDescent="0.25">
      <c r="A333" s="14" t="s">
        <v>1505</v>
      </c>
      <c r="B333" s="14"/>
      <c r="C333" s="14"/>
      <c r="D333" s="16"/>
      <c r="E333" s="16"/>
      <c r="F333" s="14" t="s">
        <v>2019</v>
      </c>
      <c r="G333" s="14"/>
      <c r="H333" s="14"/>
      <c r="I333" s="15"/>
      <c r="J333" s="77">
        <v>2</v>
      </c>
      <c r="K333" s="92"/>
    </row>
    <row r="334" spans="1:11" ht="40.799999999999997" x14ac:dyDescent="0.25">
      <c r="A334" s="14" t="s">
        <v>1505</v>
      </c>
      <c r="B334" s="14" t="s">
        <v>2020</v>
      </c>
      <c r="C334" s="14" t="s">
        <v>2021</v>
      </c>
      <c r="D334" s="16" t="s">
        <v>1712</v>
      </c>
      <c r="E334" s="16"/>
      <c r="F334" s="14" t="s">
        <v>2022</v>
      </c>
      <c r="G334" s="14">
        <v>1130409260</v>
      </c>
      <c r="H334" s="14" t="s">
        <v>1554</v>
      </c>
      <c r="I334" s="15">
        <v>1145</v>
      </c>
      <c r="J334" s="77">
        <v>2</v>
      </c>
      <c r="K334" s="92"/>
    </row>
    <row r="335" spans="1:11" ht="71.400000000000006" x14ac:dyDescent="0.25">
      <c r="A335" s="14" t="s">
        <v>1505</v>
      </c>
      <c r="B335" s="14" t="s">
        <v>2020</v>
      </c>
      <c r="C335" s="14"/>
      <c r="D335" s="16" t="s">
        <v>2023</v>
      </c>
      <c r="E335" s="16"/>
      <c r="F335" s="14" t="s">
        <v>2024</v>
      </c>
      <c r="G335" s="14"/>
      <c r="H335" s="14" t="s">
        <v>2016</v>
      </c>
      <c r="I335" s="15">
        <v>93.6</v>
      </c>
      <c r="J335" s="77">
        <v>2</v>
      </c>
      <c r="K335" s="92"/>
    </row>
    <row r="336" spans="1:11" ht="81.599999999999994" x14ac:dyDescent="0.25">
      <c r="A336" s="14" t="s">
        <v>1505</v>
      </c>
      <c r="B336" s="14"/>
      <c r="C336" s="14"/>
      <c r="D336" s="16"/>
      <c r="E336" s="16"/>
      <c r="F336" s="14" t="s">
        <v>2006</v>
      </c>
      <c r="G336" s="14"/>
      <c r="H336" s="14"/>
      <c r="I336" s="15"/>
      <c r="J336" s="77">
        <v>2</v>
      </c>
      <c r="K336" s="92"/>
    </row>
    <row r="337" spans="1:11" ht="40.799999999999997" x14ac:dyDescent="0.25">
      <c r="A337" s="14" t="s">
        <v>1505</v>
      </c>
      <c r="B337" s="14" t="s">
        <v>2025</v>
      </c>
      <c r="C337" s="14">
        <v>838</v>
      </c>
      <c r="D337" s="16" t="s">
        <v>2026</v>
      </c>
      <c r="E337" s="16" t="s">
        <v>1874</v>
      </c>
      <c r="F337" s="14" t="s">
        <v>2027</v>
      </c>
      <c r="G337" s="14">
        <v>36277533</v>
      </c>
      <c r="H337" s="14" t="s">
        <v>2028</v>
      </c>
      <c r="I337" s="15">
        <v>60.4</v>
      </c>
      <c r="J337" s="77">
        <v>2</v>
      </c>
      <c r="K337" s="92"/>
    </row>
    <row r="338" spans="1:11" ht="40.799999999999997" x14ac:dyDescent="0.25">
      <c r="A338" s="14" t="s">
        <v>1505</v>
      </c>
      <c r="B338" s="14" t="s">
        <v>2025</v>
      </c>
      <c r="C338" s="14">
        <v>858</v>
      </c>
      <c r="D338" s="16" t="s">
        <v>1863</v>
      </c>
      <c r="E338" s="16" t="s">
        <v>1874</v>
      </c>
      <c r="F338" s="14" t="s">
        <v>2029</v>
      </c>
      <c r="G338" s="14">
        <v>36277533</v>
      </c>
      <c r="H338" s="14" t="s">
        <v>2028</v>
      </c>
      <c r="I338" s="15">
        <v>36</v>
      </c>
      <c r="J338" s="77">
        <v>2</v>
      </c>
      <c r="K338" s="92"/>
    </row>
    <row r="339" spans="1:11" ht="51" x14ac:dyDescent="0.25">
      <c r="A339" s="14" t="s">
        <v>1505</v>
      </c>
      <c r="B339" s="14" t="s">
        <v>2025</v>
      </c>
      <c r="C339" s="14">
        <v>20250045</v>
      </c>
      <c r="D339" s="16" t="s">
        <v>2009</v>
      </c>
      <c r="E339" s="16"/>
      <c r="F339" s="14" t="s">
        <v>2030</v>
      </c>
      <c r="G339" s="14">
        <v>45422397</v>
      </c>
      <c r="H339" s="14" t="s">
        <v>2031</v>
      </c>
      <c r="I339" s="15">
        <v>155</v>
      </c>
      <c r="J339" s="77">
        <v>2</v>
      </c>
      <c r="K339" s="92"/>
    </row>
    <row r="340" spans="1:11" ht="40.799999999999997" x14ac:dyDescent="0.25">
      <c r="A340" s="14" t="s">
        <v>1505</v>
      </c>
      <c r="B340" s="14" t="s">
        <v>2025</v>
      </c>
      <c r="C340" s="14" t="s">
        <v>1837</v>
      </c>
      <c r="D340" s="16" t="s">
        <v>1838</v>
      </c>
      <c r="E340" s="16"/>
      <c r="F340" s="14" t="s">
        <v>2032</v>
      </c>
      <c r="G340" s="14">
        <v>1663936583</v>
      </c>
      <c r="H340" s="14" t="s">
        <v>1525</v>
      </c>
      <c r="I340" s="15">
        <v>50</v>
      </c>
      <c r="J340" s="77">
        <v>2</v>
      </c>
      <c r="K340" s="92"/>
    </row>
    <row r="341" spans="1:11" ht="13.2" x14ac:dyDescent="0.25">
      <c r="A341" s="14" t="s">
        <v>1505</v>
      </c>
      <c r="B341" s="14"/>
      <c r="C341" s="14"/>
      <c r="D341" s="16"/>
      <c r="E341" s="16"/>
      <c r="F341" s="14" t="s">
        <v>2033</v>
      </c>
      <c r="G341" s="14"/>
      <c r="H341" s="14"/>
      <c r="I341" s="15"/>
      <c r="J341" s="77">
        <v>2</v>
      </c>
      <c r="K341" s="92"/>
    </row>
    <row r="342" spans="1:11" ht="81.599999999999994" x14ac:dyDescent="0.25">
      <c r="A342" s="14" t="s">
        <v>1505</v>
      </c>
      <c r="B342" s="14"/>
      <c r="C342" s="14"/>
      <c r="D342" s="16"/>
      <c r="E342" s="16"/>
      <c r="F342" s="14" t="s">
        <v>2034</v>
      </c>
      <c r="G342" s="14"/>
      <c r="H342" s="14"/>
      <c r="I342" s="15"/>
      <c r="J342" s="77">
        <v>2</v>
      </c>
      <c r="K342" s="92"/>
    </row>
    <row r="343" spans="1:11" ht="51" x14ac:dyDescent="0.25">
      <c r="A343" s="14" t="s">
        <v>1505</v>
      </c>
      <c r="B343" s="14" t="s">
        <v>1648</v>
      </c>
      <c r="C343" s="14" t="s">
        <v>2035</v>
      </c>
      <c r="D343" s="16" t="s">
        <v>1532</v>
      </c>
      <c r="E343" s="16"/>
      <c r="F343" s="14" t="s">
        <v>2036</v>
      </c>
      <c r="G343" s="14" t="s">
        <v>2037</v>
      </c>
      <c r="H343" s="14" t="s">
        <v>2038</v>
      </c>
      <c r="I343" s="15">
        <v>200</v>
      </c>
      <c r="J343" s="77">
        <v>2</v>
      </c>
      <c r="K343" s="92"/>
    </row>
    <row r="344" spans="1:11" ht="81.599999999999994" x14ac:dyDescent="0.25">
      <c r="A344" s="14" t="s">
        <v>1505</v>
      </c>
      <c r="B344" s="14"/>
      <c r="C344" s="14"/>
      <c r="D344" s="16"/>
      <c r="E344" s="16"/>
      <c r="F344" s="14" t="s">
        <v>2006</v>
      </c>
      <c r="G344" s="14"/>
      <c r="H344" s="14"/>
      <c r="I344" s="15"/>
      <c r="J344" s="77">
        <v>2</v>
      </c>
      <c r="K344" s="92"/>
    </row>
    <row r="345" spans="1:11" ht="81.599999999999994" x14ac:dyDescent="0.25">
      <c r="A345" s="14" t="s">
        <v>1505</v>
      </c>
      <c r="B345" s="14" t="s">
        <v>2039</v>
      </c>
      <c r="C345" s="14" t="s">
        <v>1837</v>
      </c>
      <c r="D345" s="16" t="s">
        <v>1838</v>
      </c>
      <c r="E345" s="16"/>
      <c r="F345" s="14" t="s">
        <v>2040</v>
      </c>
      <c r="G345" s="14">
        <v>1663936583</v>
      </c>
      <c r="H345" s="14" t="s">
        <v>1525</v>
      </c>
      <c r="I345" s="15">
        <v>625</v>
      </c>
      <c r="J345" s="77">
        <v>2</v>
      </c>
      <c r="K345" s="92"/>
    </row>
    <row r="346" spans="1:11" ht="81.599999999999994" x14ac:dyDescent="0.25">
      <c r="A346" s="14" t="s">
        <v>1505</v>
      </c>
      <c r="B346" s="14"/>
      <c r="C346" s="14"/>
      <c r="D346" s="16"/>
      <c r="E346" s="16"/>
      <c r="F346" s="14" t="s">
        <v>2041</v>
      </c>
      <c r="G346" s="14"/>
      <c r="H346" s="14"/>
      <c r="I346" s="15"/>
      <c r="J346" s="77">
        <v>2</v>
      </c>
      <c r="K346" s="92"/>
    </row>
    <row r="347" spans="1:11" ht="51" x14ac:dyDescent="0.25">
      <c r="A347" s="14" t="s">
        <v>1505</v>
      </c>
      <c r="B347" s="14" t="s">
        <v>2042</v>
      </c>
      <c r="C347" s="14">
        <v>5020250827</v>
      </c>
      <c r="D347" s="16" t="s">
        <v>1572</v>
      </c>
      <c r="E347" s="16"/>
      <c r="F347" s="14" t="s">
        <v>2043</v>
      </c>
      <c r="G347" s="14">
        <v>46640134</v>
      </c>
      <c r="H347" s="14" t="s">
        <v>1687</v>
      </c>
      <c r="I347" s="15">
        <v>714</v>
      </c>
      <c r="J347" s="77">
        <v>2</v>
      </c>
      <c r="K347" s="92"/>
    </row>
    <row r="348" spans="1:11" ht="81.599999999999994" x14ac:dyDescent="0.25">
      <c r="A348" s="14" t="s">
        <v>1505</v>
      </c>
      <c r="B348" s="14"/>
      <c r="C348" s="14"/>
      <c r="D348" s="16"/>
      <c r="E348" s="16"/>
      <c r="F348" s="14" t="s">
        <v>2044</v>
      </c>
      <c r="G348" s="14"/>
      <c r="H348" s="14"/>
      <c r="I348" s="15"/>
      <c r="J348" s="77">
        <v>2</v>
      </c>
      <c r="K348" s="92"/>
    </row>
    <row r="349" spans="1:11" ht="51" x14ac:dyDescent="0.25">
      <c r="A349" s="14" t="s">
        <v>1505</v>
      </c>
      <c r="B349" s="14" t="s">
        <v>2045</v>
      </c>
      <c r="C349" s="14" t="s">
        <v>2046</v>
      </c>
      <c r="D349" s="16" t="s">
        <v>2047</v>
      </c>
      <c r="E349" s="16" t="s">
        <v>2048</v>
      </c>
      <c r="F349" s="14" t="s">
        <v>2049</v>
      </c>
      <c r="G349" s="14">
        <v>36786225</v>
      </c>
      <c r="H349" s="14" t="s">
        <v>2050</v>
      </c>
      <c r="I349" s="15">
        <v>202.2</v>
      </c>
      <c r="J349" s="77">
        <v>2</v>
      </c>
      <c r="K349" s="92"/>
    </row>
    <row r="350" spans="1:11" ht="71.400000000000006" x14ac:dyDescent="0.25">
      <c r="A350" s="14" t="s">
        <v>1505</v>
      </c>
      <c r="B350" s="14" t="s">
        <v>2045</v>
      </c>
      <c r="C350" s="14"/>
      <c r="D350" s="16" t="s">
        <v>2048</v>
      </c>
      <c r="E350" s="16"/>
      <c r="F350" s="14" t="s">
        <v>2051</v>
      </c>
      <c r="G350" s="14"/>
      <c r="H350" s="14" t="s">
        <v>2052</v>
      </c>
      <c r="I350" s="15">
        <v>22.2</v>
      </c>
      <c r="J350" s="77">
        <v>2</v>
      </c>
      <c r="K350" s="92"/>
    </row>
    <row r="351" spans="1:11" ht="20.399999999999999" x14ac:dyDescent="0.25">
      <c r="A351" s="14" t="s">
        <v>1505</v>
      </c>
      <c r="B351" s="14" t="s">
        <v>2045</v>
      </c>
      <c r="C351" s="14"/>
      <c r="D351" s="16" t="s">
        <v>2048</v>
      </c>
      <c r="E351" s="16"/>
      <c r="F351" s="14" t="s">
        <v>2053</v>
      </c>
      <c r="G351" s="14"/>
      <c r="H351" s="14" t="s">
        <v>2052</v>
      </c>
      <c r="I351" s="15">
        <v>122.8</v>
      </c>
      <c r="J351" s="77">
        <v>2</v>
      </c>
      <c r="K351" s="92"/>
    </row>
    <row r="352" spans="1:11" ht="81.599999999999994" x14ac:dyDescent="0.25">
      <c r="A352" s="14" t="s">
        <v>1505</v>
      </c>
      <c r="B352" s="14"/>
      <c r="C352" s="14"/>
      <c r="D352" s="16"/>
      <c r="E352" s="16"/>
      <c r="F352" s="14" t="s">
        <v>2054</v>
      </c>
      <c r="G352" s="14"/>
      <c r="H352" s="14"/>
      <c r="I352" s="15"/>
      <c r="J352" s="77">
        <v>2</v>
      </c>
      <c r="K352" s="92"/>
    </row>
    <row r="353" spans="1:11" ht="40.799999999999997" x14ac:dyDescent="0.25">
      <c r="A353" s="14" t="s">
        <v>1505</v>
      </c>
      <c r="B353" s="14" t="s">
        <v>2055</v>
      </c>
      <c r="C353" s="14">
        <v>59</v>
      </c>
      <c r="D353" s="16" t="s">
        <v>2056</v>
      </c>
      <c r="E353" s="16"/>
      <c r="F353" s="14" t="s">
        <v>2057</v>
      </c>
      <c r="G353" s="14"/>
      <c r="H353" s="14" t="s">
        <v>2058</v>
      </c>
      <c r="I353" s="15">
        <v>240</v>
      </c>
      <c r="J353" s="77">
        <v>2</v>
      </c>
      <c r="K353" s="92"/>
    </row>
    <row r="354" spans="1:11" ht="40.799999999999997" x14ac:dyDescent="0.25">
      <c r="A354" s="14" t="s">
        <v>1505</v>
      </c>
      <c r="B354" s="14" t="s">
        <v>2055</v>
      </c>
      <c r="C354" s="14">
        <v>9</v>
      </c>
      <c r="D354" s="16" t="s">
        <v>2059</v>
      </c>
      <c r="E354" s="16" t="s">
        <v>2060</v>
      </c>
      <c r="F354" s="14" t="s">
        <v>2061</v>
      </c>
      <c r="G354" s="14"/>
      <c r="H354" s="14" t="s">
        <v>2058</v>
      </c>
      <c r="I354" s="15">
        <v>100</v>
      </c>
      <c r="J354" s="77">
        <v>2</v>
      </c>
      <c r="K354" s="92"/>
    </row>
    <row r="355" spans="1:11" ht="40.799999999999997" x14ac:dyDescent="0.25">
      <c r="A355" s="14" t="s">
        <v>1505</v>
      </c>
      <c r="B355" s="14" t="s">
        <v>2055</v>
      </c>
      <c r="C355" s="14">
        <v>10</v>
      </c>
      <c r="D355" s="16" t="s">
        <v>2059</v>
      </c>
      <c r="E355" s="16" t="s">
        <v>2060</v>
      </c>
      <c r="F355" s="14" t="s">
        <v>2062</v>
      </c>
      <c r="G355" s="14"/>
      <c r="H355" s="14" t="s">
        <v>2058</v>
      </c>
      <c r="I355" s="15">
        <v>96</v>
      </c>
      <c r="J355" s="77">
        <v>2</v>
      </c>
      <c r="K355" s="92"/>
    </row>
    <row r="356" spans="1:11" ht="81.599999999999994" x14ac:dyDescent="0.25">
      <c r="A356" s="14" t="s">
        <v>1505</v>
      </c>
      <c r="B356" s="14" t="s">
        <v>2055</v>
      </c>
      <c r="C356" s="14"/>
      <c r="D356" s="16" t="s">
        <v>2060</v>
      </c>
      <c r="E356" s="16"/>
      <c r="F356" s="14" t="s">
        <v>2063</v>
      </c>
      <c r="G356" s="14"/>
      <c r="H356" s="14" t="s">
        <v>2058</v>
      </c>
      <c r="I356" s="15">
        <v>23.4</v>
      </c>
      <c r="J356" s="77">
        <v>2</v>
      </c>
      <c r="K356" s="92"/>
    </row>
    <row r="357" spans="1:11" ht="71.400000000000006" x14ac:dyDescent="0.25">
      <c r="A357" s="14" t="s">
        <v>1505</v>
      </c>
      <c r="B357" s="14" t="s">
        <v>2055</v>
      </c>
      <c r="C357" s="14"/>
      <c r="D357" s="16" t="s">
        <v>2060</v>
      </c>
      <c r="E357" s="16"/>
      <c r="F357" s="14" t="s">
        <v>2064</v>
      </c>
      <c r="G357" s="14"/>
      <c r="H357" s="14" t="s">
        <v>2058</v>
      </c>
      <c r="I357" s="15">
        <v>23.4</v>
      </c>
      <c r="J357" s="77">
        <v>2</v>
      </c>
      <c r="K357" s="92"/>
    </row>
    <row r="358" spans="1:11" ht="71.400000000000006" x14ac:dyDescent="0.25">
      <c r="A358" s="14" t="s">
        <v>1505</v>
      </c>
      <c r="B358" s="14" t="s">
        <v>2055</v>
      </c>
      <c r="C358" s="14"/>
      <c r="D358" s="16" t="s">
        <v>2060</v>
      </c>
      <c r="E358" s="16"/>
      <c r="F358" s="14" t="s">
        <v>2065</v>
      </c>
      <c r="G358" s="14"/>
      <c r="H358" s="14" t="s">
        <v>2058</v>
      </c>
      <c r="I358" s="15">
        <v>23.4</v>
      </c>
      <c r="J358" s="77">
        <v>2</v>
      </c>
      <c r="K358" s="92"/>
    </row>
    <row r="359" spans="1:11" ht="81.599999999999994" x14ac:dyDescent="0.25">
      <c r="A359" s="14" t="s">
        <v>1505</v>
      </c>
      <c r="B359" s="14" t="s">
        <v>2055</v>
      </c>
      <c r="C359" s="14"/>
      <c r="D359" s="16" t="s">
        <v>2060</v>
      </c>
      <c r="E359" s="16"/>
      <c r="F359" s="14" t="s">
        <v>2066</v>
      </c>
      <c r="G359" s="14"/>
      <c r="H359" s="14" t="s">
        <v>2058</v>
      </c>
      <c r="I359" s="15">
        <v>23.4</v>
      </c>
      <c r="J359" s="77">
        <v>2</v>
      </c>
      <c r="K359" s="92"/>
    </row>
    <row r="360" spans="1:11" ht="81.599999999999994" x14ac:dyDescent="0.25">
      <c r="A360" s="14" t="s">
        <v>1505</v>
      </c>
      <c r="B360" s="14"/>
      <c r="C360" s="14"/>
      <c r="D360" s="16"/>
      <c r="E360" s="16"/>
      <c r="F360" s="14" t="s">
        <v>1840</v>
      </c>
      <c r="G360" s="14"/>
      <c r="H360" s="14"/>
      <c r="I360" s="15"/>
      <c r="J360" s="77">
        <v>2</v>
      </c>
      <c r="K360" s="92"/>
    </row>
    <row r="361" spans="1:11" ht="40.799999999999997" x14ac:dyDescent="0.25">
      <c r="A361" s="14" t="s">
        <v>1505</v>
      </c>
      <c r="B361" s="14" t="s">
        <v>1841</v>
      </c>
      <c r="C361" s="14" t="s">
        <v>1842</v>
      </c>
      <c r="D361" s="16" t="s">
        <v>1555</v>
      </c>
      <c r="E361" s="16"/>
      <c r="F361" s="14" t="s">
        <v>2067</v>
      </c>
      <c r="G361" s="14">
        <v>60694472023</v>
      </c>
      <c r="H361" s="14" t="s">
        <v>1844</v>
      </c>
      <c r="I361" s="15">
        <v>230</v>
      </c>
      <c r="J361" s="77">
        <v>2</v>
      </c>
      <c r="K361" s="92"/>
    </row>
    <row r="362" spans="1:11" ht="30.6" x14ac:dyDescent="0.25">
      <c r="A362" s="14" t="s">
        <v>1505</v>
      </c>
      <c r="B362" s="14" t="s">
        <v>1841</v>
      </c>
      <c r="C362" s="14" t="s">
        <v>1845</v>
      </c>
      <c r="D362" s="16" t="s">
        <v>1595</v>
      </c>
      <c r="E362" s="16" t="s">
        <v>1700</v>
      </c>
      <c r="F362" s="14" t="s">
        <v>2068</v>
      </c>
      <c r="G362" s="14"/>
      <c r="H362" s="14" t="s">
        <v>1847</v>
      </c>
      <c r="I362" s="15">
        <v>123.34</v>
      </c>
      <c r="J362" s="77">
        <v>2</v>
      </c>
      <c r="K362" s="92"/>
    </row>
    <row r="363" spans="1:11" ht="81.599999999999994" x14ac:dyDescent="0.25">
      <c r="A363" s="14" t="s">
        <v>1505</v>
      </c>
      <c r="B363" s="14"/>
      <c r="C363" s="14"/>
      <c r="D363" s="16"/>
      <c r="E363" s="16"/>
      <c r="F363" s="14" t="s">
        <v>2069</v>
      </c>
      <c r="G363" s="14"/>
      <c r="H363" s="14"/>
      <c r="I363" s="15"/>
      <c r="J363" s="77">
        <v>2</v>
      </c>
      <c r="K363" s="92"/>
    </row>
    <row r="364" spans="1:11" ht="61.2" x14ac:dyDescent="0.25">
      <c r="A364" s="14" t="s">
        <v>1505</v>
      </c>
      <c r="B364" s="14" t="s">
        <v>2070</v>
      </c>
      <c r="C364" s="14" t="s">
        <v>2071</v>
      </c>
      <c r="D364" s="16" t="s">
        <v>2072</v>
      </c>
      <c r="E364" s="16" t="s">
        <v>1948</v>
      </c>
      <c r="F364" s="14" t="s">
        <v>2073</v>
      </c>
      <c r="G364" s="14"/>
      <c r="H364" s="14" t="s">
        <v>2058</v>
      </c>
      <c r="I364" s="15">
        <v>373.03</v>
      </c>
      <c r="J364" s="77">
        <v>2</v>
      </c>
      <c r="K364" s="92"/>
    </row>
    <row r="365" spans="1:11" ht="61.2" x14ac:dyDescent="0.25">
      <c r="A365" s="14" t="s">
        <v>1505</v>
      </c>
      <c r="B365" s="14" t="s">
        <v>2070</v>
      </c>
      <c r="C365" s="14" t="s">
        <v>2074</v>
      </c>
      <c r="D365" s="16" t="s">
        <v>2075</v>
      </c>
      <c r="E365" s="16" t="s">
        <v>1948</v>
      </c>
      <c r="F365" s="14" t="s">
        <v>2076</v>
      </c>
      <c r="G365" s="14"/>
      <c r="H365" s="14" t="s">
        <v>2058</v>
      </c>
      <c r="I365" s="15">
        <v>510</v>
      </c>
      <c r="J365" s="77">
        <v>2</v>
      </c>
      <c r="K365" s="92"/>
    </row>
    <row r="366" spans="1:11" ht="81.599999999999994" x14ac:dyDescent="0.25">
      <c r="A366" s="14" t="s">
        <v>1505</v>
      </c>
      <c r="B366" s="14" t="s">
        <v>2070</v>
      </c>
      <c r="C366" s="14"/>
      <c r="D366" s="16" t="s">
        <v>1948</v>
      </c>
      <c r="E366" s="16"/>
      <c r="F366" s="14" t="s">
        <v>2077</v>
      </c>
      <c r="G366" s="14"/>
      <c r="H366" s="14" t="s">
        <v>2058</v>
      </c>
      <c r="I366" s="15">
        <v>106.2</v>
      </c>
      <c r="J366" s="77">
        <v>2</v>
      </c>
      <c r="K366" s="92"/>
    </row>
    <row r="367" spans="1:11" ht="81.599999999999994" x14ac:dyDescent="0.25">
      <c r="A367" s="14" t="s">
        <v>1505</v>
      </c>
      <c r="B367" s="14" t="s">
        <v>2070</v>
      </c>
      <c r="C367" s="14"/>
      <c r="D367" s="16" t="s">
        <v>1948</v>
      </c>
      <c r="E367" s="16"/>
      <c r="F367" s="14" t="s">
        <v>2078</v>
      </c>
      <c r="G367" s="14"/>
      <c r="H367" s="14" t="s">
        <v>2058</v>
      </c>
      <c r="I367" s="15">
        <v>106.2</v>
      </c>
      <c r="J367" s="77">
        <v>2</v>
      </c>
      <c r="K367" s="92"/>
    </row>
    <row r="368" spans="1:11" ht="81.599999999999994" x14ac:dyDescent="0.25">
      <c r="A368" s="14" t="s">
        <v>1505</v>
      </c>
      <c r="B368" s="14" t="s">
        <v>2070</v>
      </c>
      <c r="C368" s="14"/>
      <c r="D368" s="16" t="s">
        <v>1948</v>
      </c>
      <c r="E368" s="16"/>
      <c r="F368" s="14" t="s">
        <v>2079</v>
      </c>
      <c r="G368" s="14"/>
      <c r="H368" s="14" t="s">
        <v>2058</v>
      </c>
      <c r="I368" s="15">
        <v>53.1</v>
      </c>
      <c r="J368" s="77">
        <v>2</v>
      </c>
      <c r="K368" s="92"/>
    </row>
    <row r="369" spans="1:11" ht="81.599999999999994" x14ac:dyDescent="0.25">
      <c r="A369" s="14" t="s">
        <v>1505</v>
      </c>
      <c r="B369" s="14"/>
      <c r="C369" s="14"/>
      <c r="D369" s="16"/>
      <c r="E369" s="16"/>
      <c r="F369" s="14" t="s">
        <v>2080</v>
      </c>
      <c r="G369" s="14"/>
      <c r="H369" s="14"/>
      <c r="I369" s="15"/>
      <c r="J369" s="77">
        <v>2</v>
      </c>
      <c r="K369" s="92"/>
    </row>
    <row r="370" spans="1:11" ht="20.399999999999999" x14ac:dyDescent="0.25">
      <c r="A370" s="14" t="s">
        <v>1505</v>
      </c>
      <c r="B370" s="14" t="s">
        <v>2081</v>
      </c>
      <c r="C370" s="14">
        <v>8</v>
      </c>
      <c r="D370" s="16" t="s">
        <v>2082</v>
      </c>
      <c r="E370" s="16" t="s">
        <v>2083</v>
      </c>
      <c r="F370" s="14" t="s">
        <v>2084</v>
      </c>
      <c r="G370" s="14"/>
      <c r="H370" s="14" t="s">
        <v>2085</v>
      </c>
      <c r="I370" s="15">
        <v>30</v>
      </c>
      <c r="J370" s="77">
        <v>2</v>
      </c>
      <c r="K370" s="92"/>
    </row>
    <row r="371" spans="1:11" ht="81.599999999999994" x14ac:dyDescent="0.25">
      <c r="A371" s="14" t="s">
        <v>1505</v>
      </c>
      <c r="B371" s="14"/>
      <c r="C371" s="14"/>
      <c r="D371" s="16"/>
      <c r="E371" s="16"/>
      <c r="F371" s="14" t="s">
        <v>2086</v>
      </c>
      <c r="G371" s="14"/>
      <c r="H371" s="14"/>
      <c r="I371" s="15"/>
      <c r="J371" s="77">
        <v>2</v>
      </c>
      <c r="K371" s="92"/>
    </row>
    <row r="372" spans="1:11" ht="20.399999999999999" x14ac:dyDescent="0.25">
      <c r="A372" s="14" t="s">
        <v>1505</v>
      </c>
      <c r="B372" s="14" t="s">
        <v>2087</v>
      </c>
      <c r="C372" s="14" t="s">
        <v>2088</v>
      </c>
      <c r="D372" s="16" t="s">
        <v>2089</v>
      </c>
      <c r="E372" s="16" t="s">
        <v>2083</v>
      </c>
      <c r="F372" s="14" t="s">
        <v>2084</v>
      </c>
      <c r="G372" s="14"/>
      <c r="H372" s="14" t="s">
        <v>2085</v>
      </c>
      <c r="I372" s="15">
        <v>25</v>
      </c>
      <c r="J372" s="77">
        <v>2</v>
      </c>
      <c r="K372" s="92"/>
    </row>
    <row r="373" spans="1:11" ht="20.399999999999999" x14ac:dyDescent="0.25">
      <c r="A373" s="14" t="s">
        <v>1505</v>
      </c>
      <c r="B373" s="14" t="s">
        <v>2087</v>
      </c>
      <c r="C373" s="14" t="s">
        <v>2090</v>
      </c>
      <c r="D373" s="16" t="s">
        <v>2089</v>
      </c>
      <c r="E373" s="16" t="s">
        <v>2083</v>
      </c>
      <c r="F373" s="14" t="s">
        <v>2091</v>
      </c>
      <c r="G373" s="14"/>
      <c r="H373" s="14" t="s">
        <v>2085</v>
      </c>
      <c r="I373" s="15">
        <v>65.89</v>
      </c>
      <c r="J373" s="77">
        <v>2</v>
      </c>
      <c r="K373" s="92"/>
    </row>
    <row r="374" spans="1:11" ht="81.599999999999994" x14ac:dyDescent="0.25">
      <c r="A374" s="14" t="s">
        <v>1505</v>
      </c>
      <c r="B374" s="14"/>
      <c r="C374" s="14"/>
      <c r="D374" s="16"/>
      <c r="E374" s="16"/>
      <c r="F374" s="14" t="s">
        <v>1776</v>
      </c>
      <c r="G374" s="14"/>
      <c r="H374" s="14"/>
      <c r="I374" s="15"/>
      <c r="J374" s="77">
        <v>2</v>
      </c>
      <c r="K374" s="92"/>
    </row>
    <row r="375" spans="1:11" ht="30.6" x14ac:dyDescent="0.25">
      <c r="A375" s="14" t="s">
        <v>1505</v>
      </c>
      <c r="B375" s="14" t="s">
        <v>1777</v>
      </c>
      <c r="C375" s="14" t="s">
        <v>2092</v>
      </c>
      <c r="D375" s="16" t="s">
        <v>1614</v>
      </c>
      <c r="E375" s="16"/>
      <c r="F375" s="14" t="s">
        <v>2093</v>
      </c>
      <c r="G375" s="14">
        <v>25475606</v>
      </c>
      <c r="H375" s="14" t="s">
        <v>1644</v>
      </c>
      <c r="I375" s="15">
        <v>331.2</v>
      </c>
      <c r="J375" s="77">
        <v>2</v>
      </c>
      <c r="K375" s="92"/>
    </row>
    <row r="376" spans="1:11" ht="81.599999999999994" x14ac:dyDescent="0.25">
      <c r="A376" s="14" t="s">
        <v>1505</v>
      </c>
      <c r="B376" s="14"/>
      <c r="C376" s="14"/>
      <c r="D376" s="16"/>
      <c r="E376" s="16"/>
      <c r="F376" s="14" t="s">
        <v>2094</v>
      </c>
      <c r="G376" s="14"/>
      <c r="H376" s="14"/>
      <c r="I376" s="15"/>
      <c r="J376" s="77">
        <v>2</v>
      </c>
      <c r="K376" s="92"/>
    </row>
    <row r="377" spans="1:11" ht="51" x14ac:dyDescent="0.25">
      <c r="A377" s="14" t="s">
        <v>1505</v>
      </c>
      <c r="B377" s="14" t="s">
        <v>2095</v>
      </c>
      <c r="C377" s="14" t="s">
        <v>2096</v>
      </c>
      <c r="D377" s="16" t="s">
        <v>1945</v>
      </c>
      <c r="E377" s="16" t="s">
        <v>1792</v>
      </c>
      <c r="F377" s="14" t="s">
        <v>2097</v>
      </c>
      <c r="G377" s="14">
        <v>42311730</v>
      </c>
      <c r="H377" s="14" t="s">
        <v>2098</v>
      </c>
      <c r="I377" s="15">
        <v>20</v>
      </c>
      <c r="J377" s="77">
        <v>2</v>
      </c>
      <c r="K377" s="92"/>
    </row>
    <row r="378" spans="1:11" ht="81.599999999999994" x14ac:dyDescent="0.25">
      <c r="A378" s="14" t="s">
        <v>1505</v>
      </c>
      <c r="B378" s="14"/>
      <c r="C378" s="14"/>
      <c r="D378" s="16"/>
      <c r="E378" s="16"/>
      <c r="F378" s="14" t="s">
        <v>2099</v>
      </c>
      <c r="G378" s="14"/>
      <c r="H378" s="14"/>
      <c r="I378" s="15"/>
      <c r="J378" s="77">
        <v>2</v>
      </c>
      <c r="K378" s="92"/>
    </row>
    <row r="379" spans="1:11" ht="51" x14ac:dyDescent="0.25">
      <c r="A379" s="14" t="s">
        <v>1505</v>
      </c>
      <c r="B379" s="14" t="s">
        <v>2100</v>
      </c>
      <c r="C379" s="14" t="s">
        <v>2101</v>
      </c>
      <c r="D379" s="16" t="s">
        <v>2102</v>
      </c>
      <c r="E379" s="16" t="s">
        <v>2103</v>
      </c>
      <c r="F379" s="14" t="s">
        <v>2104</v>
      </c>
      <c r="G379" s="14">
        <v>36539961</v>
      </c>
      <c r="H379" s="14" t="s">
        <v>2105</v>
      </c>
      <c r="I379" s="15">
        <v>456</v>
      </c>
      <c r="J379" s="77">
        <v>2</v>
      </c>
      <c r="K379" s="92"/>
    </row>
    <row r="380" spans="1:11" ht="81.599999999999994" x14ac:dyDescent="0.25">
      <c r="A380" s="14" t="s">
        <v>1505</v>
      </c>
      <c r="B380" s="14"/>
      <c r="C380" s="14"/>
      <c r="D380" s="16"/>
      <c r="E380" s="16"/>
      <c r="F380" s="14" t="s">
        <v>2106</v>
      </c>
      <c r="G380" s="14"/>
      <c r="H380" s="14"/>
      <c r="I380" s="15"/>
      <c r="J380" s="77">
        <v>2</v>
      </c>
      <c r="K380" s="92"/>
    </row>
    <row r="381" spans="1:11" ht="61.2" x14ac:dyDescent="0.25">
      <c r="A381" s="14" t="s">
        <v>1505</v>
      </c>
      <c r="B381" s="14" t="s">
        <v>2107</v>
      </c>
      <c r="C381" s="14">
        <v>202517</v>
      </c>
      <c r="D381" s="16" t="s">
        <v>2108</v>
      </c>
      <c r="E381" s="16" t="s">
        <v>2109</v>
      </c>
      <c r="F381" s="14" t="s">
        <v>2110</v>
      </c>
      <c r="G381" s="14">
        <v>37956035</v>
      </c>
      <c r="H381" s="14" t="s">
        <v>2001</v>
      </c>
      <c r="I381" s="15">
        <v>49.97</v>
      </c>
      <c r="J381" s="77">
        <v>2</v>
      </c>
      <c r="K381" s="92"/>
    </row>
    <row r="382" spans="1:11" ht="91.8" x14ac:dyDescent="0.25">
      <c r="A382" s="14" t="s">
        <v>1505</v>
      </c>
      <c r="B382" s="14"/>
      <c r="C382" s="14"/>
      <c r="D382" s="16"/>
      <c r="E382" s="16"/>
      <c r="F382" s="14" t="s">
        <v>2111</v>
      </c>
      <c r="G382" s="14"/>
      <c r="H382" s="14"/>
      <c r="I382" s="15"/>
      <c r="J382" s="77">
        <v>2</v>
      </c>
      <c r="K382" s="92"/>
    </row>
    <row r="383" spans="1:11" ht="71.400000000000006" x14ac:dyDescent="0.25">
      <c r="A383" s="14" t="s">
        <v>1505</v>
      </c>
      <c r="B383" s="14" t="s">
        <v>2112</v>
      </c>
      <c r="C383" s="14"/>
      <c r="D383" s="16" t="s">
        <v>2113</v>
      </c>
      <c r="E383" s="16"/>
      <c r="F383" s="14" t="s">
        <v>2114</v>
      </c>
      <c r="G383" s="14"/>
      <c r="H383" s="14" t="s">
        <v>2052</v>
      </c>
      <c r="I383" s="15">
        <v>117</v>
      </c>
      <c r="J383" s="77">
        <v>2</v>
      </c>
      <c r="K383" s="92"/>
    </row>
    <row r="384" spans="1:11" ht="51" x14ac:dyDescent="0.25">
      <c r="A384" s="14" t="s">
        <v>1505</v>
      </c>
      <c r="B384" s="14" t="s">
        <v>2112</v>
      </c>
      <c r="C384" s="14" t="s">
        <v>2115</v>
      </c>
      <c r="D384" s="16" t="s">
        <v>2113</v>
      </c>
      <c r="E384" s="16"/>
      <c r="F384" s="14" t="s">
        <v>2116</v>
      </c>
      <c r="G384" s="14">
        <v>6783182522</v>
      </c>
      <c r="H384" s="14" t="s">
        <v>2117</v>
      </c>
      <c r="I384" s="15">
        <v>236</v>
      </c>
      <c r="J384" s="77">
        <v>2</v>
      </c>
      <c r="K384" s="92"/>
    </row>
    <row r="385" spans="1:11" ht="81.599999999999994" x14ac:dyDescent="0.25">
      <c r="A385" s="14" t="s">
        <v>1505</v>
      </c>
      <c r="B385" s="14"/>
      <c r="C385" s="14"/>
      <c r="D385" s="16"/>
      <c r="E385" s="16"/>
      <c r="F385" s="14" t="s">
        <v>2118</v>
      </c>
      <c r="G385" s="14"/>
      <c r="H385" s="14"/>
      <c r="I385" s="15"/>
      <c r="J385" s="77">
        <v>2</v>
      </c>
      <c r="K385" s="92"/>
    </row>
    <row r="386" spans="1:11" ht="51" x14ac:dyDescent="0.25">
      <c r="A386" s="14" t="s">
        <v>1505</v>
      </c>
      <c r="B386" s="14" t="s">
        <v>2119</v>
      </c>
      <c r="C386" s="14" t="s">
        <v>2120</v>
      </c>
      <c r="D386" s="16" t="s">
        <v>2121</v>
      </c>
      <c r="E386" s="16"/>
      <c r="F386" s="14" t="s">
        <v>2122</v>
      </c>
      <c r="G386" s="14">
        <v>22670271</v>
      </c>
      <c r="H386" s="14" t="s">
        <v>2123</v>
      </c>
      <c r="I386" s="15">
        <v>437</v>
      </c>
      <c r="J386" s="77">
        <v>2</v>
      </c>
      <c r="K386" s="92"/>
    </row>
    <row r="387" spans="1:11" ht="81.599999999999994" x14ac:dyDescent="0.25">
      <c r="A387" s="14" t="s">
        <v>1505</v>
      </c>
      <c r="B387" s="14"/>
      <c r="C387" s="14"/>
      <c r="D387" s="16"/>
      <c r="E387" s="16"/>
      <c r="F387" s="14" t="s">
        <v>2124</v>
      </c>
      <c r="G387" s="14"/>
      <c r="H387" s="14"/>
      <c r="I387" s="15"/>
      <c r="J387" s="77">
        <v>2</v>
      </c>
      <c r="K387" s="92"/>
    </row>
    <row r="388" spans="1:11" ht="30.6" x14ac:dyDescent="0.25">
      <c r="A388" s="14" t="s">
        <v>1505</v>
      </c>
      <c r="B388" s="14" t="s">
        <v>2125</v>
      </c>
      <c r="C388" s="14">
        <v>250100038</v>
      </c>
      <c r="D388" s="16" t="s">
        <v>2126</v>
      </c>
      <c r="E388" s="16"/>
      <c r="F388" s="14" t="s">
        <v>2127</v>
      </c>
      <c r="G388" s="14">
        <v>70866040</v>
      </c>
      <c r="H388" s="14" t="s">
        <v>2128</v>
      </c>
      <c r="I388" s="15">
        <v>358.39</v>
      </c>
      <c r="J388" s="77">
        <v>2</v>
      </c>
      <c r="K388" s="92"/>
    </row>
    <row r="389" spans="1:11" ht="40.799999999999997" x14ac:dyDescent="0.25">
      <c r="A389" s="14" t="s">
        <v>1505</v>
      </c>
      <c r="B389" s="14" t="s">
        <v>2129</v>
      </c>
      <c r="C389" s="14">
        <v>82025028</v>
      </c>
      <c r="D389" s="16" t="s">
        <v>1572</v>
      </c>
      <c r="E389" s="16"/>
      <c r="F389" s="14" t="s">
        <v>2130</v>
      </c>
      <c r="G389" s="14">
        <v>45678499</v>
      </c>
      <c r="H389" s="14" t="s">
        <v>2131</v>
      </c>
      <c r="I389" s="15">
        <v>720</v>
      </c>
      <c r="J389" s="77">
        <v>2</v>
      </c>
      <c r="K389" s="92"/>
    </row>
    <row r="390" spans="1:11" ht="20.399999999999999" x14ac:dyDescent="0.25">
      <c r="A390" s="14" t="s">
        <v>1505</v>
      </c>
      <c r="B390" s="14"/>
      <c r="C390" s="14"/>
      <c r="D390" s="16"/>
      <c r="E390" s="16"/>
      <c r="F390" s="14" t="s">
        <v>2132</v>
      </c>
      <c r="G390" s="14"/>
      <c r="H390" s="14"/>
      <c r="I390" s="15"/>
      <c r="J390" s="77">
        <v>4</v>
      </c>
      <c r="K390" s="92"/>
    </row>
    <row r="391" spans="1:11" ht="40.799999999999997" x14ac:dyDescent="0.25">
      <c r="A391" s="14" t="s">
        <v>1505</v>
      </c>
      <c r="B391" s="14" t="s">
        <v>2133</v>
      </c>
      <c r="C391" s="14">
        <v>2025002</v>
      </c>
      <c r="D391" s="16" t="s">
        <v>1532</v>
      </c>
      <c r="E391" s="16"/>
      <c r="F391" s="14" t="s">
        <v>2134</v>
      </c>
      <c r="G391" s="14">
        <v>41023536</v>
      </c>
      <c r="H391" s="14" t="s">
        <v>2135</v>
      </c>
      <c r="I391" s="15">
        <v>150</v>
      </c>
      <c r="J391" s="77">
        <v>4</v>
      </c>
      <c r="K391" s="92"/>
    </row>
    <row r="392" spans="1:11" ht="30.6" x14ac:dyDescent="0.25">
      <c r="A392" s="14" t="s">
        <v>1505</v>
      </c>
      <c r="B392" s="14" t="s">
        <v>2133</v>
      </c>
      <c r="C392" s="14"/>
      <c r="D392" s="16" t="s">
        <v>2136</v>
      </c>
      <c r="E392" s="16"/>
      <c r="F392" s="14" t="s">
        <v>2137</v>
      </c>
      <c r="G392" s="14"/>
      <c r="H392" s="14" t="s">
        <v>2138</v>
      </c>
      <c r="I392" s="15">
        <v>47.7</v>
      </c>
      <c r="J392" s="77">
        <v>4</v>
      </c>
      <c r="K392" s="92"/>
    </row>
    <row r="393" spans="1:11" ht="91.8" x14ac:dyDescent="0.25">
      <c r="A393" s="14" t="s">
        <v>1505</v>
      </c>
      <c r="B393" s="14"/>
      <c r="C393" s="14"/>
      <c r="D393" s="16"/>
      <c r="E393" s="16"/>
      <c r="F393" s="14" t="s">
        <v>2139</v>
      </c>
      <c r="G393" s="14"/>
      <c r="H393" s="14"/>
      <c r="I393" s="15"/>
      <c r="J393" s="77">
        <v>4</v>
      </c>
      <c r="K393" s="92"/>
    </row>
    <row r="394" spans="1:11" ht="71.400000000000006" x14ac:dyDescent="0.25">
      <c r="A394" s="14" t="s">
        <v>1505</v>
      </c>
      <c r="B394" s="14" t="s">
        <v>2140</v>
      </c>
      <c r="C394" s="14" t="s">
        <v>1800</v>
      </c>
      <c r="D394" s="16" t="s">
        <v>1797</v>
      </c>
      <c r="E394" s="16"/>
      <c r="F394" s="14" t="s">
        <v>2141</v>
      </c>
      <c r="G394" s="14" t="s">
        <v>1663</v>
      </c>
      <c r="H394" s="14" t="s">
        <v>1664</v>
      </c>
      <c r="I394" s="15">
        <v>46.31</v>
      </c>
      <c r="J394" s="77">
        <v>4</v>
      </c>
      <c r="K394" s="92"/>
    </row>
    <row r="395" spans="1:11" ht="40.799999999999997" x14ac:dyDescent="0.25">
      <c r="A395" s="14" t="s">
        <v>1505</v>
      </c>
      <c r="B395" s="14" t="s">
        <v>2142</v>
      </c>
      <c r="C395" s="14">
        <v>20250011</v>
      </c>
      <c r="D395" s="16" t="s">
        <v>2143</v>
      </c>
      <c r="E395" s="16"/>
      <c r="F395" s="14" t="s">
        <v>2144</v>
      </c>
      <c r="G395" s="14">
        <v>36700118</v>
      </c>
      <c r="H395" s="14" t="s">
        <v>2145</v>
      </c>
      <c r="I395" s="15">
        <v>98.4</v>
      </c>
      <c r="J395" s="77">
        <v>4</v>
      </c>
      <c r="K395" s="92"/>
    </row>
    <row r="396" spans="1:11" ht="51" x14ac:dyDescent="0.25">
      <c r="A396" s="14" t="s">
        <v>1505</v>
      </c>
      <c r="B396" s="14" t="s">
        <v>2146</v>
      </c>
      <c r="C396" s="14">
        <v>2500082</v>
      </c>
      <c r="D396" s="16" t="s">
        <v>1676</v>
      </c>
      <c r="E396" s="16"/>
      <c r="F396" s="14" t="s">
        <v>2147</v>
      </c>
      <c r="G396" s="14">
        <v>45464162</v>
      </c>
      <c r="H396" s="14" t="s">
        <v>2148</v>
      </c>
      <c r="I396" s="15">
        <v>178</v>
      </c>
      <c r="J396" s="77">
        <v>4</v>
      </c>
      <c r="K396" s="92"/>
    </row>
    <row r="397" spans="1:11" ht="40.799999999999997" x14ac:dyDescent="0.25">
      <c r="A397" s="14" t="s">
        <v>1505</v>
      </c>
      <c r="B397" s="14" t="s">
        <v>2149</v>
      </c>
      <c r="C397" s="14">
        <v>20250076</v>
      </c>
      <c r="D397" s="16" t="s">
        <v>1886</v>
      </c>
      <c r="E397" s="16"/>
      <c r="F397" s="14" t="s">
        <v>2150</v>
      </c>
      <c r="G397" s="14">
        <v>36700118</v>
      </c>
      <c r="H397" s="14" t="s">
        <v>2145</v>
      </c>
      <c r="I397" s="15">
        <v>387.6</v>
      </c>
      <c r="J397" s="77">
        <v>4</v>
      </c>
      <c r="K397" s="92"/>
    </row>
    <row r="398" spans="1:11" ht="40.799999999999997" x14ac:dyDescent="0.25">
      <c r="A398" s="14" t="s">
        <v>1505</v>
      </c>
      <c r="B398" s="14" t="s">
        <v>2151</v>
      </c>
      <c r="C398" s="14">
        <v>2590101229</v>
      </c>
      <c r="D398" s="16" t="s">
        <v>1957</v>
      </c>
      <c r="E398" s="16"/>
      <c r="F398" s="14" t="s">
        <v>2152</v>
      </c>
      <c r="G398" s="14">
        <v>31570364</v>
      </c>
      <c r="H398" s="14" t="s">
        <v>2153</v>
      </c>
      <c r="I398" s="15">
        <v>629.71</v>
      </c>
      <c r="J398" s="77">
        <v>4</v>
      </c>
      <c r="K398" s="92"/>
    </row>
    <row r="399" spans="1:11" ht="30.6" x14ac:dyDescent="0.25">
      <c r="A399" s="14" t="s">
        <v>1505</v>
      </c>
      <c r="B399" s="14" t="s">
        <v>2154</v>
      </c>
      <c r="C399" s="14">
        <v>6625714908</v>
      </c>
      <c r="D399" s="16" t="s">
        <v>2155</v>
      </c>
      <c r="E399" s="16"/>
      <c r="F399" s="14" t="s">
        <v>2156</v>
      </c>
      <c r="G399" s="14">
        <v>585441</v>
      </c>
      <c r="H399" s="14" t="s">
        <v>2157</v>
      </c>
      <c r="I399" s="15">
        <v>255.7</v>
      </c>
      <c r="J399" s="77">
        <v>4</v>
      </c>
      <c r="K399" s="92"/>
    </row>
    <row r="400" spans="1:11" ht="40.799999999999997" x14ac:dyDescent="0.25">
      <c r="A400" s="14" t="s">
        <v>1505</v>
      </c>
      <c r="B400" s="14" t="s">
        <v>2158</v>
      </c>
      <c r="C400" s="14">
        <v>6829238720</v>
      </c>
      <c r="D400" s="16" t="s">
        <v>1955</v>
      </c>
      <c r="E400" s="16"/>
      <c r="F400" s="14" t="s">
        <v>2159</v>
      </c>
      <c r="G400" s="14">
        <v>31595545</v>
      </c>
      <c r="H400" s="14" t="s">
        <v>2160</v>
      </c>
      <c r="I400" s="15">
        <v>681.06</v>
      </c>
      <c r="J400" s="77">
        <v>4</v>
      </c>
      <c r="K400" s="92"/>
    </row>
    <row r="401" spans="1:11" ht="51" x14ac:dyDescent="0.25">
      <c r="A401" s="14" t="s">
        <v>1505</v>
      </c>
      <c r="B401" s="14" t="s">
        <v>2161</v>
      </c>
      <c r="C401" s="14" t="s">
        <v>2564</v>
      </c>
      <c r="D401" s="16" t="s">
        <v>1635</v>
      </c>
      <c r="E401" s="16"/>
      <c r="F401" s="14" t="s">
        <v>2162</v>
      </c>
      <c r="G401" s="14">
        <v>43143200</v>
      </c>
      <c r="H401" s="14" t="s">
        <v>1762</v>
      </c>
      <c r="I401" s="15">
        <v>103.8</v>
      </c>
      <c r="J401" s="77">
        <v>4</v>
      </c>
      <c r="K401" s="92"/>
    </row>
    <row r="402" spans="1:11" ht="51" x14ac:dyDescent="0.25">
      <c r="A402" s="14" t="s">
        <v>1505</v>
      </c>
      <c r="B402" s="14" t="s">
        <v>2163</v>
      </c>
      <c r="C402" s="14" t="s">
        <v>2565</v>
      </c>
      <c r="D402" s="16" t="s">
        <v>1635</v>
      </c>
      <c r="E402" s="16"/>
      <c r="F402" s="14" t="s">
        <v>2164</v>
      </c>
      <c r="G402" s="14">
        <v>43143200</v>
      </c>
      <c r="H402" s="14" t="s">
        <v>1762</v>
      </c>
      <c r="I402" s="15">
        <v>103.8</v>
      </c>
      <c r="J402" s="77">
        <v>4</v>
      </c>
      <c r="K402" s="92"/>
    </row>
    <row r="403" spans="1:11" ht="40.799999999999997" x14ac:dyDescent="0.25">
      <c r="A403" s="14" t="s">
        <v>1505</v>
      </c>
      <c r="B403" s="14" t="s">
        <v>2165</v>
      </c>
      <c r="C403" s="14">
        <v>1030918104</v>
      </c>
      <c r="D403" s="16" t="s">
        <v>2060</v>
      </c>
      <c r="E403" s="16"/>
      <c r="F403" s="14" t="s">
        <v>2166</v>
      </c>
      <c r="G403" s="14">
        <v>70856508</v>
      </c>
      <c r="H403" s="14" t="s">
        <v>2167</v>
      </c>
      <c r="I403" s="15">
        <v>100.76</v>
      </c>
      <c r="J403" s="77">
        <v>4</v>
      </c>
      <c r="K403" s="92"/>
    </row>
    <row r="404" spans="1:11" ht="30.6" x14ac:dyDescent="0.25">
      <c r="A404" s="14" t="s">
        <v>1505</v>
      </c>
      <c r="B404" s="14" t="s">
        <v>2168</v>
      </c>
      <c r="C404" s="14">
        <v>2511534025</v>
      </c>
      <c r="D404" s="16" t="s">
        <v>2169</v>
      </c>
      <c r="E404" s="16"/>
      <c r="F404" s="14" t="s">
        <v>2170</v>
      </c>
      <c r="G404" s="14">
        <v>35919001</v>
      </c>
      <c r="H404" s="14" t="s">
        <v>2171</v>
      </c>
      <c r="I404" s="15">
        <v>90</v>
      </c>
      <c r="J404" s="77">
        <v>4</v>
      </c>
      <c r="K404" s="92"/>
    </row>
    <row r="405" spans="1:11" ht="40.799999999999997" x14ac:dyDescent="0.25">
      <c r="A405" s="14" t="s">
        <v>1505</v>
      </c>
      <c r="B405" s="14" t="s">
        <v>2172</v>
      </c>
      <c r="C405" s="14">
        <v>1032493179</v>
      </c>
      <c r="D405" s="16" t="s">
        <v>2173</v>
      </c>
      <c r="E405" s="16"/>
      <c r="F405" s="14" t="s">
        <v>2174</v>
      </c>
      <c r="G405" s="14">
        <v>70856508</v>
      </c>
      <c r="H405" s="14" t="s">
        <v>2167</v>
      </c>
      <c r="I405" s="15">
        <v>100.87</v>
      </c>
      <c r="J405" s="77">
        <v>4</v>
      </c>
      <c r="K405" s="92"/>
    </row>
    <row r="406" spans="1:11" ht="30.6" x14ac:dyDescent="0.25">
      <c r="A406" s="14" t="s">
        <v>1505</v>
      </c>
      <c r="B406" s="14" t="s">
        <v>2175</v>
      </c>
      <c r="C406" s="14">
        <v>220250872</v>
      </c>
      <c r="D406" s="16" t="s">
        <v>2009</v>
      </c>
      <c r="E406" s="16"/>
      <c r="F406" s="14" t="s">
        <v>2176</v>
      </c>
      <c r="G406" s="14">
        <v>35773090</v>
      </c>
      <c r="H406" s="14" t="s">
        <v>2177</v>
      </c>
      <c r="I406" s="15">
        <v>40.96</v>
      </c>
      <c r="J406" s="77">
        <v>4</v>
      </c>
      <c r="K406" s="92"/>
    </row>
    <row r="407" spans="1:11" ht="40.799999999999997" x14ac:dyDescent="0.25">
      <c r="A407" s="14" t="s">
        <v>1505</v>
      </c>
      <c r="B407" s="14" t="s">
        <v>2178</v>
      </c>
      <c r="C407" s="14">
        <v>220250014</v>
      </c>
      <c r="D407" s="16" t="s">
        <v>2179</v>
      </c>
      <c r="E407" s="16"/>
      <c r="F407" s="14" t="s">
        <v>2180</v>
      </c>
      <c r="G407" s="14">
        <v>35773090</v>
      </c>
      <c r="H407" s="14" t="s">
        <v>2177</v>
      </c>
      <c r="I407" s="15">
        <v>40.96</v>
      </c>
      <c r="J407" s="77">
        <v>4</v>
      </c>
      <c r="K407" s="92"/>
    </row>
    <row r="408" spans="1:11" ht="30.6" x14ac:dyDescent="0.25">
      <c r="A408" s="14" t="s">
        <v>1505</v>
      </c>
      <c r="B408" s="14" t="s">
        <v>2181</v>
      </c>
      <c r="C408" s="14">
        <v>220251680</v>
      </c>
      <c r="D408" s="16" t="s">
        <v>1572</v>
      </c>
      <c r="E408" s="16"/>
      <c r="F408" s="14" t="s">
        <v>2182</v>
      </c>
      <c r="G408" s="14">
        <v>35773090</v>
      </c>
      <c r="H408" s="14" t="s">
        <v>2177</v>
      </c>
      <c r="I408" s="15">
        <v>40.96</v>
      </c>
      <c r="J408" s="77">
        <v>4</v>
      </c>
      <c r="K408" s="92"/>
    </row>
    <row r="409" spans="1:11" ht="30.6" x14ac:dyDescent="0.25">
      <c r="A409" s="14" t="s">
        <v>1505</v>
      </c>
      <c r="B409" s="14" t="s">
        <v>2183</v>
      </c>
      <c r="C409" s="14">
        <v>220252552</v>
      </c>
      <c r="D409" s="16" t="s">
        <v>1700</v>
      </c>
      <c r="E409" s="16"/>
      <c r="F409" s="14" t="s">
        <v>2184</v>
      </c>
      <c r="G409" s="14">
        <v>35773090</v>
      </c>
      <c r="H409" s="14" t="s">
        <v>2177</v>
      </c>
      <c r="I409" s="15">
        <v>40.96</v>
      </c>
      <c r="J409" s="77">
        <v>4</v>
      </c>
      <c r="K409" s="92"/>
    </row>
    <row r="410" spans="1:11" ht="30.6" x14ac:dyDescent="0.25">
      <c r="A410" s="14" t="s">
        <v>1505</v>
      </c>
      <c r="B410" s="14" t="s">
        <v>2185</v>
      </c>
      <c r="C410" s="14">
        <v>220253336</v>
      </c>
      <c r="D410" s="16" t="s">
        <v>1712</v>
      </c>
      <c r="E410" s="16"/>
      <c r="F410" s="14" t="s">
        <v>2186</v>
      </c>
      <c r="G410" s="14">
        <v>35773090</v>
      </c>
      <c r="H410" s="14" t="s">
        <v>2177</v>
      </c>
      <c r="I410" s="15">
        <v>40.96</v>
      </c>
      <c r="J410" s="77">
        <v>4</v>
      </c>
      <c r="K410" s="92"/>
    </row>
    <row r="411" spans="1:11" ht="30.6" x14ac:dyDescent="0.25">
      <c r="A411" s="14" t="s">
        <v>1505</v>
      </c>
      <c r="B411" s="14" t="s">
        <v>2187</v>
      </c>
      <c r="C411" s="14">
        <v>220254102</v>
      </c>
      <c r="D411" s="16" t="s">
        <v>1783</v>
      </c>
      <c r="E411" s="16"/>
      <c r="F411" s="14" t="s">
        <v>2188</v>
      </c>
      <c r="G411" s="14">
        <v>35773090</v>
      </c>
      <c r="H411" s="14" t="s">
        <v>2177</v>
      </c>
      <c r="I411" s="15">
        <v>40.96</v>
      </c>
      <c r="J411" s="77">
        <v>4</v>
      </c>
      <c r="K411" s="92"/>
    </row>
    <row r="412" spans="1:11" ht="30.6" x14ac:dyDescent="0.25">
      <c r="A412" s="14" t="s">
        <v>1505</v>
      </c>
      <c r="B412" s="14" t="s">
        <v>2189</v>
      </c>
      <c r="C412" s="14">
        <v>220254934</v>
      </c>
      <c r="D412" s="16" t="s">
        <v>1513</v>
      </c>
      <c r="E412" s="16"/>
      <c r="F412" s="14" t="s">
        <v>2190</v>
      </c>
      <c r="G412" s="14">
        <v>35773090</v>
      </c>
      <c r="H412" s="14" t="s">
        <v>2177</v>
      </c>
      <c r="I412" s="15">
        <v>40.96</v>
      </c>
      <c r="J412" s="77">
        <v>4</v>
      </c>
      <c r="K412" s="92"/>
    </row>
    <row r="413" spans="1:11" ht="30.6" x14ac:dyDescent="0.25">
      <c r="A413" s="14" t="s">
        <v>1505</v>
      </c>
      <c r="B413" s="14" t="s">
        <v>2191</v>
      </c>
      <c r="C413" s="14">
        <v>220255792</v>
      </c>
      <c r="D413" s="16" t="s">
        <v>1987</v>
      </c>
      <c r="E413" s="16"/>
      <c r="F413" s="14" t="s">
        <v>2192</v>
      </c>
      <c r="G413" s="14">
        <v>35773090</v>
      </c>
      <c r="H413" s="14" t="s">
        <v>2177</v>
      </c>
      <c r="I413" s="15">
        <v>40.96</v>
      </c>
      <c r="J413" s="77">
        <v>4</v>
      </c>
      <c r="K413" s="92"/>
    </row>
    <row r="414" spans="1:11" ht="30.6" x14ac:dyDescent="0.25">
      <c r="A414" s="14" t="s">
        <v>1505</v>
      </c>
      <c r="B414" s="14" t="s">
        <v>2193</v>
      </c>
      <c r="C414" s="14">
        <v>220256605</v>
      </c>
      <c r="D414" s="16" t="s">
        <v>2194</v>
      </c>
      <c r="E414" s="16"/>
      <c r="F414" s="14" t="s">
        <v>2195</v>
      </c>
      <c r="G414" s="14">
        <v>35773090</v>
      </c>
      <c r="H414" s="14" t="s">
        <v>2177</v>
      </c>
      <c r="I414" s="15">
        <v>40.96</v>
      </c>
      <c r="J414" s="77">
        <v>4</v>
      </c>
      <c r="K414" s="92"/>
    </row>
    <row r="415" spans="1:11" ht="30.6" x14ac:dyDescent="0.25">
      <c r="A415" s="14" t="s">
        <v>1505</v>
      </c>
      <c r="B415" s="14" t="s">
        <v>2196</v>
      </c>
      <c r="C415" s="14">
        <v>6002531123</v>
      </c>
      <c r="D415" s="16" t="s">
        <v>2179</v>
      </c>
      <c r="E415" s="16"/>
      <c r="F415" s="14" t="s">
        <v>2197</v>
      </c>
      <c r="G415" s="14" t="s">
        <v>1568</v>
      </c>
      <c r="H415" s="14" t="s">
        <v>1569</v>
      </c>
      <c r="I415" s="15">
        <v>67.650000000000006</v>
      </c>
      <c r="J415" s="77">
        <v>4</v>
      </c>
      <c r="K415" s="92"/>
    </row>
    <row r="416" spans="1:11" ht="40.799999999999997" x14ac:dyDescent="0.25">
      <c r="A416" s="14" t="s">
        <v>1505</v>
      </c>
      <c r="B416" s="14" t="s">
        <v>2198</v>
      </c>
      <c r="C416" s="14">
        <v>7250100314</v>
      </c>
      <c r="D416" s="16" t="s">
        <v>2179</v>
      </c>
      <c r="E416" s="16"/>
      <c r="F416" s="14" t="s">
        <v>2199</v>
      </c>
      <c r="G416" s="14">
        <v>31575951</v>
      </c>
      <c r="H416" s="14" t="s">
        <v>2200</v>
      </c>
      <c r="I416" s="15">
        <v>61.5</v>
      </c>
      <c r="J416" s="77">
        <v>4</v>
      </c>
      <c r="K416" s="92"/>
    </row>
    <row r="417" spans="1:11" ht="30.6" x14ac:dyDescent="0.25">
      <c r="A417" s="14" t="s">
        <v>1505</v>
      </c>
      <c r="B417" s="14" t="s">
        <v>2201</v>
      </c>
      <c r="C417" s="14" t="s">
        <v>2202</v>
      </c>
      <c r="D417" s="16" t="s">
        <v>1610</v>
      </c>
      <c r="E417" s="16"/>
      <c r="F417" s="14" t="s">
        <v>2203</v>
      </c>
      <c r="G417" s="14">
        <v>31330258</v>
      </c>
      <c r="H417" s="14" t="s">
        <v>2204</v>
      </c>
      <c r="I417" s="15">
        <v>1353</v>
      </c>
      <c r="J417" s="77">
        <v>4</v>
      </c>
      <c r="K417" s="92"/>
    </row>
    <row r="418" spans="1:11" ht="30.6" x14ac:dyDescent="0.25">
      <c r="A418" s="14" t="s">
        <v>1505</v>
      </c>
      <c r="B418" s="14" t="s">
        <v>2205</v>
      </c>
      <c r="C418" s="14" t="s">
        <v>2206</v>
      </c>
      <c r="D418" s="16" t="s">
        <v>2207</v>
      </c>
      <c r="E418" s="16"/>
      <c r="F418" s="14" t="s">
        <v>2208</v>
      </c>
      <c r="G418" s="14">
        <v>31330258</v>
      </c>
      <c r="H418" s="14" t="s">
        <v>2204</v>
      </c>
      <c r="I418" s="15">
        <v>1107</v>
      </c>
      <c r="J418" s="77">
        <v>4</v>
      </c>
      <c r="K418" s="92"/>
    </row>
    <row r="419" spans="1:11" ht="30.6" x14ac:dyDescent="0.25">
      <c r="A419" s="14" t="s">
        <v>1505</v>
      </c>
      <c r="B419" s="14" t="s">
        <v>2209</v>
      </c>
      <c r="C419" s="14"/>
      <c r="D419" s="16" t="s">
        <v>1635</v>
      </c>
      <c r="E419" s="16"/>
      <c r="F419" s="14" t="s">
        <v>2210</v>
      </c>
      <c r="G419" s="14" t="s">
        <v>1568</v>
      </c>
      <c r="H419" s="14" t="s">
        <v>1569</v>
      </c>
      <c r="I419" s="15">
        <v>17.95</v>
      </c>
      <c r="J419" s="77">
        <v>4</v>
      </c>
      <c r="K419" s="92"/>
    </row>
    <row r="420" spans="1:11" ht="30.6" x14ac:dyDescent="0.25">
      <c r="A420" s="14" t="s">
        <v>1505</v>
      </c>
      <c r="B420" s="14" t="s">
        <v>2211</v>
      </c>
      <c r="C420" s="14"/>
      <c r="D420" s="16" t="s">
        <v>2212</v>
      </c>
      <c r="E420" s="16"/>
      <c r="F420" s="14" t="s">
        <v>2213</v>
      </c>
      <c r="G420" s="14" t="s">
        <v>1568</v>
      </c>
      <c r="H420" s="14" t="s">
        <v>1569</v>
      </c>
      <c r="I420" s="15">
        <v>30.65</v>
      </c>
      <c r="J420" s="77">
        <v>4</v>
      </c>
      <c r="K420" s="92"/>
    </row>
    <row r="421" spans="1:11" ht="30.6" x14ac:dyDescent="0.25">
      <c r="A421" s="14" t="s">
        <v>1505</v>
      </c>
      <c r="B421" s="14" t="s">
        <v>2214</v>
      </c>
      <c r="C421" s="14"/>
      <c r="D421" s="16" t="s">
        <v>2215</v>
      </c>
      <c r="E421" s="16"/>
      <c r="F421" s="14" t="s">
        <v>2216</v>
      </c>
      <c r="G421" s="14" t="s">
        <v>1568</v>
      </c>
      <c r="H421" s="14" t="s">
        <v>1569</v>
      </c>
      <c r="I421" s="15">
        <v>20.149999999999999</v>
      </c>
      <c r="J421" s="77">
        <v>4</v>
      </c>
      <c r="K421" s="92"/>
    </row>
    <row r="422" spans="1:11" ht="30.6" x14ac:dyDescent="0.25">
      <c r="A422" s="14" t="s">
        <v>1505</v>
      </c>
      <c r="B422" s="14" t="s">
        <v>2217</v>
      </c>
      <c r="C422" s="14"/>
      <c r="D422" s="16" t="s">
        <v>1710</v>
      </c>
      <c r="E422" s="16"/>
      <c r="F422" s="14" t="s">
        <v>2218</v>
      </c>
      <c r="G422" s="14" t="s">
        <v>1568</v>
      </c>
      <c r="H422" s="14" t="s">
        <v>1569</v>
      </c>
      <c r="I422" s="15">
        <v>33.65</v>
      </c>
      <c r="J422" s="77">
        <v>4</v>
      </c>
      <c r="K422" s="92"/>
    </row>
    <row r="423" spans="1:11" ht="30.6" x14ac:dyDescent="0.25">
      <c r="A423" s="14" t="s">
        <v>1505</v>
      </c>
      <c r="B423" s="14" t="s">
        <v>2219</v>
      </c>
      <c r="C423" s="14"/>
      <c r="D423" s="16" t="s">
        <v>1735</v>
      </c>
      <c r="E423" s="16"/>
      <c r="F423" s="14" t="s">
        <v>2220</v>
      </c>
      <c r="G423" s="14" t="s">
        <v>1568</v>
      </c>
      <c r="H423" s="14" t="s">
        <v>1569</v>
      </c>
      <c r="I423" s="15">
        <v>26.65</v>
      </c>
      <c r="J423" s="77">
        <v>4</v>
      </c>
      <c r="K423" s="92"/>
    </row>
    <row r="424" spans="1:11" ht="30.6" x14ac:dyDescent="0.25">
      <c r="A424" s="14" t="s">
        <v>1505</v>
      </c>
      <c r="B424" s="14" t="s">
        <v>2221</v>
      </c>
      <c r="C424" s="14"/>
      <c r="D424" s="16" t="s">
        <v>2222</v>
      </c>
      <c r="E424" s="16"/>
      <c r="F424" s="14" t="s">
        <v>2223</v>
      </c>
      <c r="G424" s="14" t="s">
        <v>1568</v>
      </c>
      <c r="H424" s="14" t="s">
        <v>1569</v>
      </c>
      <c r="I424" s="15">
        <v>17.3</v>
      </c>
      <c r="J424" s="77">
        <v>4</v>
      </c>
      <c r="K424" s="92"/>
    </row>
    <row r="425" spans="1:11" ht="51" x14ac:dyDescent="0.25">
      <c r="A425" s="14" t="s">
        <v>1505</v>
      </c>
      <c r="B425" s="14" t="s">
        <v>1894</v>
      </c>
      <c r="C425" s="14"/>
      <c r="D425" s="16" t="s">
        <v>1513</v>
      </c>
      <c r="E425" s="16"/>
      <c r="F425" s="14" t="s">
        <v>2224</v>
      </c>
      <c r="G425" s="14">
        <v>31692907</v>
      </c>
      <c r="H425" s="14" t="s">
        <v>1509</v>
      </c>
      <c r="I425" s="15">
        <v>5664.5</v>
      </c>
      <c r="J425" s="77">
        <v>4</v>
      </c>
      <c r="K425" s="92"/>
    </row>
    <row r="426" spans="1:11" ht="30.6" x14ac:dyDescent="0.25">
      <c r="A426" s="14" t="s">
        <v>1505</v>
      </c>
      <c r="B426" s="14" t="s">
        <v>1894</v>
      </c>
      <c r="C426" s="14"/>
      <c r="D426" s="16" t="s">
        <v>1513</v>
      </c>
      <c r="E426" s="16"/>
      <c r="F426" s="14" t="s">
        <v>2225</v>
      </c>
      <c r="G426" s="14">
        <v>31692907</v>
      </c>
      <c r="H426" s="14" t="s">
        <v>1509</v>
      </c>
      <c r="I426" s="15">
        <v>202.37</v>
      </c>
      <c r="J426" s="77">
        <v>4</v>
      </c>
      <c r="K426" s="92"/>
    </row>
    <row r="427" spans="1:11" ht="40.799999999999997" x14ac:dyDescent="0.25">
      <c r="A427" s="14" t="s">
        <v>1505</v>
      </c>
      <c r="B427" s="14" t="s">
        <v>2226</v>
      </c>
      <c r="C427" s="14">
        <v>50250051</v>
      </c>
      <c r="D427" s="16" t="s">
        <v>2227</v>
      </c>
      <c r="E427" s="16"/>
      <c r="F427" s="14" t="s">
        <v>2228</v>
      </c>
      <c r="G427" s="14">
        <v>35862289</v>
      </c>
      <c r="H427" s="14" t="s">
        <v>2229</v>
      </c>
      <c r="I427" s="15">
        <v>1036.8499999999999</v>
      </c>
      <c r="J427" s="77">
        <v>4</v>
      </c>
      <c r="K427" s="92"/>
    </row>
    <row r="428" spans="1:11" ht="40.799999999999997" x14ac:dyDescent="0.25">
      <c r="A428" s="14" t="s">
        <v>1505</v>
      </c>
      <c r="B428" s="14" t="s">
        <v>2230</v>
      </c>
      <c r="C428" s="14">
        <v>50250052</v>
      </c>
      <c r="D428" s="16" t="s">
        <v>2227</v>
      </c>
      <c r="E428" s="16"/>
      <c r="F428" s="14" t="s">
        <v>2231</v>
      </c>
      <c r="G428" s="14">
        <v>35862289</v>
      </c>
      <c r="H428" s="14" t="s">
        <v>2229</v>
      </c>
      <c r="I428" s="15">
        <v>440.75</v>
      </c>
      <c r="J428" s="77">
        <v>4</v>
      </c>
      <c r="K428" s="92"/>
    </row>
    <row r="429" spans="1:11" ht="40.799999999999997" x14ac:dyDescent="0.25">
      <c r="A429" s="14" t="s">
        <v>1505</v>
      </c>
      <c r="B429" s="14" t="s">
        <v>2232</v>
      </c>
      <c r="C429" s="14">
        <v>50250107</v>
      </c>
      <c r="D429" s="16" t="s">
        <v>1657</v>
      </c>
      <c r="E429" s="16"/>
      <c r="F429" s="14" t="s">
        <v>2233</v>
      </c>
      <c r="G429" s="14">
        <v>35862289</v>
      </c>
      <c r="H429" s="14" t="s">
        <v>2229</v>
      </c>
      <c r="I429" s="15">
        <v>1036.8499999999999</v>
      </c>
      <c r="J429" s="77">
        <v>4</v>
      </c>
      <c r="K429" s="92"/>
    </row>
    <row r="430" spans="1:11" ht="40.799999999999997" x14ac:dyDescent="0.25">
      <c r="A430" s="14" t="s">
        <v>1505</v>
      </c>
      <c r="B430" s="14" t="s">
        <v>2234</v>
      </c>
      <c r="C430" s="14">
        <v>50250108</v>
      </c>
      <c r="D430" s="16" t="s">
        <v>1657</v>
      </c>
      <c r="E430" s="16"/>
      <c r="F430" s="14" t="s">
        <v>2235</v>
      </c>
      <c r="G430" s="14">
        <v>35862289</v>
      </c>
      <c r="H430" s="14" t="s">
        <v>2229</v>
      </c>
      <c r="I430" s="15">
        <v>440.75</v>
      </c>
      <c r="J430" s="77">
        <v>4</v>
      </c>
      <c r="K430" s="92"/>
    </row>
    <row r="431" spans="1:11" ht="40.799999999999997" x14ac:dyDescent="0.25">
      <c r="A431" s="14" t="s">
        <v>1505</v>
      </c>
      <c r="B431" s="14" t="s">
        <v>2236</v>
      </c>
      <c r="C431" s="14">
        <v>50250165</v>
      </c>
      <c r="D431" s="16" t="s">
        <v>2212</v>
      </c>
      <c r="E431" s="16"/>
      <c r="F431" s="14" t="s">
        <v>2237</v>
      </c>
      <c r="G431" s="14">
        <v>35862289</v>
      </c>
      <c r="H431" s="14" t="s">
        <v>2229</v>
      </c>
      <c r="I431" s="15">
        <v>440.75</v>
      </c>
      <c r="J431" s="77">
        <v>4</v>
      </c>
      <c r="K431" s="92"/>
    </row>
    <row r="432" spans="1:11" ht="40.799999999999997" x14ac:dyDescent="0.25">
      <c r="A432" s="14" t="s">
        <v>1505</v>
      </c>
      <c r="B432" s="14" t="s">
        <v>2238</v>
      </c>
      <c r="C432" s="14">
        <v>50250164</v>
      </c>
      <c r="D432" s="16" t="s">
        <v>1676</v>
      </c>
      <c r="E432" s="16"/>
      <c r="F432" s="14" t="s">
        <v>2239</v>
      </c>
      <c r="G432" s="14">
        <v>35862289</v>
      </c>
      <c r="H432" s="14" t="s">
        <v>2229</v>
      </c>
      <c r="I432" s="15">
        <v>1036.8499999999999</v>
      </c>
      <c r="J432" s="77">
        <v>4</v>
      </c>
      <c r="K432" s="92"/>
    </row>
    <row r="433" spans="1:11" ht="40.799999999999997" x14ac:dyDescent="0.25">
      <c r="A433" s="14" t="s">
        <v>1505</v>
      </c>
      <c r="B433" s="14" t="s">
        <v>2240</v>
      </c>
      <c r="C433" s="14">
        <v>50250223</v>
      </c>
      <c r="D433" s="16" t="s">
        <v>1539</v>
      </c>
      <c r="E433" s="16"/>
      <c r="F433" s="14" t="s">
        <v>2241</v>
      </c>
      <c r="G433" s="14">
        <v>35862289</v>
      </c>
      <c r="H433" s="14" t="s">
        <v>2229</v>
      </c>
      <c r="I433" s="15">
        <v>1036.8499999999999</v>
      </c>
      <c r="J433" s="77">
        <v>4</v>
      </c>
      <c r="K433" s="92"/>
    </row>
    <row r="434" spans="1:11" ht="40.799999999999997" x14ac:dyDescent="0.25">
      <c r="A434" s="14" t="s">
        <v>1505</v>
      </c>
      <c r="B434" s="14" t="s">
        <v>2242</v>
      </c>
      <c r="C434" s="14">
        <v>50250224</v>
      </c>
      <c r="D434" s="16" t="s">
        <v>1539</v>
      </c>
      <c r="E434" s="16"/>
      <c r="F434" s="14" t="s">
        <v>2243</v>
      </c>
      <c r="G434" s="14">
        <v>35862289</v>
      </c>
      <c r="H434" s="14" t="s">
        <v>2229</v>
      </c>
      <c r="I434" s="15">
        <v>440.75</v>
      </c>
      <c r="J434" s="77">
        <v>4</v>
      </c>
      <c r="K434" s="92"/>
    </row>
    <row r="435" spans="1:11" ht="40.799999999999997" x14ac:dyDescent="0.25">
      <c r="A435" s="14" t="s">
        <v>1505</v>
      </c>
      <c r="B435" s="14" t="s">
        <v>2244</v>
      </c>
      <c r="C435" s="14">
        <v>50250279</v>
      </c>
      <c r="D435" s="16" t="s">
        <v>1661</v>
      </c>
      <c r="E435" s="16"/>
      <c r="F435" s="14" t="s">
        <v>2245</v>
      </c>
      <c r="G435" s="14">
        <v>35862289</v>
      </c>
      <c r="H435" s="14" t="s">
        <v>2229</v>
      </c>
      <c r="I435" s="15">
        <v>1036.8499999999999</v>
      </c>
      <c r="J435" s="77">
        <v>4</v>
      </c>
      <c r="K435" s="92"/>
    </row>
    <row r="436" spans="1:11" ht="40.799999999999997" x14ac:dyDescent="0.25">
      <c r="A436" s="14" t="s">
        <v>1505</v>
      </c>
      <c r="B436" s="14" t="s">
        <v>2246</v>
      </c>
      <c r="C436" s="14">
        <v>50250280</v>
      </c>
      <c r="D436" s="16" t="s">
        <v>2169</v>
      </c>
      <c r="E436" s="16"/>
      <c r="F436" s="14" t="s">
        <v>2247</v>
      </c>
      <c r="G436" s="14">
        <v>35862289</v>
      </c>
      <c r="H436" s="14" t="s">
        <v>2229</v>
      </c>
      <c r="I436" s="15">
        <v>440.75</v>
      </c>
      <c r="J436" s="77">
        <v>4</v>
      </c>
      <c r="K436" s="92"/>
    </row>
    <row r="437" spans="1:11" ht="40.799999999999997" x14ac:dyDescent="0.25">
      <c r="A437" s="14" t="s">
        <v>1505</v>
      </c>
      <c r="B437" s="14" t="s">
        <v>2248</v>
      </c>
      <c r="C437" s="14">
        <v>50250336</v>
      </c>
      <c r="D437" s="16" t="s">
        <v>1783</v>
      </c>
      <c r="E437" s="16"/>
      <c r="F437" s="14" t="s">
        <v>2249</v>
      </c>
      <c r="G437" s="14">
        <v>35862289</v>
      </c>
      <c r="H437" s="14" t="s">
        <v>2229</v>
      </c>
      <c r="I437" s="15">
        <v>1036.8499999999999</v>
      </c>
      <c r="J437" s="77">
        <v>4</v>
      </c>
      <c r="K437" s="92"/>
    </row>
    <row r="438" spans="1:11" ht="40.799999999999997" x14ac:dyDescent="0.25">
      <c r="A438" s="14" t="s">
        <v>1505</v>
      </c>
      <c r="B438" s="14" t="s">
        <v>2250</v>
      </c>
      <c r="C438" s="14">
        <v>50250337</v>
      </c>
      <c r="D438" s="16" t="s">
        <v>1783</v>
      </c>
      <c r="E438" s="16"/>
      <c r="F438" s="14" t="s">
        <v>2251</v>
      </c>
      <c r="G438" s="14">
        <v>35862289</v>
      </c>
      <c r="H438" s="14" t="s">
        <v>2229</v>
      </c>
      <c r="I438" s="15">
        <v>440.75</v>
      </c>
      <c r="J438" s="77">
        <v>4</v>
      </c>
      <c r="K438" s="92"/>
    </row>
    <row r="439" spans="1:11" ht="30.6" x14ac:dyDescent="0.25">
      <c r="A439" s="14" t="s">
        <v>1505</v>
      </c>
      <c r="B439" s="14" t="s">
        <v>2252</v>
      </c>
      <c r="C439" s="14">
        <v>8364116822</v>
      </c>
      <c r="D439" s="16" t="s">
        <v>1624</v>
      </c>
      <c r="E439" s="16"/>
      <c r="F439" s="14" t="s">
        <v>2253</v>
      </c>
      <c r="G439" s="14">
        <v>35763469</v>
      </c>
      <c r="H439" s="14" t="s">
        <v>2254</v>
      </c>
      <c r="I439" s="15">
        <v>207.51</v>
      </c>
      <c r="J439" s="77">
        <v>4</v>
      </c>
      <c r="K439" s="92"/>
    </row>
    <row r="440" spans="1:11" ht="30.6" x14ac:dyDescent="0.25">
      <c r="A440" s="14" t="s">
        <v>1505</v>
      </c>
      <c r="B440" s="14" t="s">
        <v>2255</v>
      </c>
      <c r="C440" s="14">
        <v>8365710069</v>
      </c>
      <c r="D440" s="16" t="s">
        <v>1564</v>
      </c>
      <c r="E440" s="16"/>
      <c r="F440" s="14" t="s">
        <v>2256</v>
      </c>
      <c r="G440" s="14">
        <v>35763469</v>
      </c>
      <c r="H440" s="14" t="s">
        <v>2254</v>
      </c>
      <c r="I440" s="15">
        <v>206.81</v>
      </c>
      <c r="J440" s="77">
        <v>4</v>
      </c>
      <c r="K440" s="92"/>
    </row>
    <row r="441" spans="1:11" ht="30.6" x14ac:dyDescent="0.25">
      <c r="A441" s="14" t="s">
        <v>1505</v>
      </c>
      <c r="B441" s="14" t="s">
        <v>2257</v>
      </c>
      <c r="C441" s="14">
        <v>8367305154</v>
      </c>
      <c r="D441" s="16" t="s">
        <v>1853</v>
      </c>
      <c r="E441" s="16"/>
      <c r="F441" s="14" t="s">
        <v>2258</v>
      </c>
      <c r="G441" s="14">
        <v>35763469</v>
      </c>
      <c r="H441" s="14" t="s">
        <v>2254</v>
      </c>
      <c r="I441" s="15">
        <v>205.46</v>
      </c>
      <c r="J441" s="77">
        <v>4</v>
      </c>
      <c r="K441" s="92"/>
    </row>
    <row r="442" spans="1:11" ht="30.6" x14ac:dyDescent="0.25">
      <c r="A442" s="14" t="s">
        <v>1505</v>
      </c>
      <c r="B442" s="14" t="s">
        <v>2259</v>
      </c>
      <c r="C442" s="14">
        <v>8368893077</v>
      </c>
      <c r="D442" s="16" t="s">
        <v>1661</v>
      </c>
      <c r="E442" s="16"/>
      <c r="F442" s="14" t="s">
        <v>2260</v>
      </c>
      <c r="G442" s="14">
        <v>35763469</v>
      </c>
      <c r="H442" s="14" t="s">
        <v>2254</v>
      </c>
      <c r="I442" s="15">
        <v>210.37</v>
      </c>
      <c r="J442" s="77">
        <v>4</v>
      </c>
      <c r="K442" s="92"/>
    </row>
    <row r="443" spans="1:11" ht="30.6" x14ac:dyDescent="0.25">
      <c r="A443" s="14" t="s">
        <v>1505</v>
      </c>
      <c r="B443" s="14" t="s">
        <v>2259</v>
      </c>
      <c r="C443" s="14">
        <v>8368893077</v>
      </c>
      <c r="D443" s="16" t="s">
        <v>2023</v>
      </c>
      <c r="E443" s="16"/>
      <c r="F443" s="14" t="s">
        <v>2261</v>
      </c>
      <c r="G443" s="14">
        <v>35763469</v>
      </c>
      <c r="H443" s="14" t="s">
        <v>2254</v>
      </c>
      <c r="I443" s="15">
        <v>177.67</v>
      </c>
      <c r="J443" s="77">
        <v>4</v>
      </c>
      <c r="K443" s="92"/>
    </row>
    <row r="444" spans="1:11" ht="30.6" x14ac:dyDescent="0.25">
      <c r="A444" s="14" t="s">
        <v>1505</v>
      </c>
      <c r="B444" s="14" t="s">
        <v>2262</v>
      </c>
      <c r="C444" s="14">
        <v>8372088257</v>
      </c>
      <c r="D444" s="16" t="s">
        <v>2207</v>
      </c>
      <c r="E444" s="16"/>
      <c r="F444" s="14" t="s">
        <v>2263</v>
      </c>
      <c r="G444" s="14">
        <v>35763469</v>
      </c>
      <c r="H444" s="14" t="s">
        <v>2254</v>
      </c>
      <c r="I444" s="15">
        <v>134.88999999999999</v>
      </c>
      <c r="J444" s="77">
        <v>4</v>
      </c>
      <c r="K444" s="92"/>
    </row>
    <row r="445" spans="1:11" ht="51" x14ac:dyDescent="0.25">
      <c r="A445" s="14" t="s">
        <v>1505</v>
      </c>
      <c r="B445" s="14" t="s">
        <v>2264</v>
      </c>
      <c r="C445" s="14">
        <v>1012502464</v>
      </c>
      <c r="D445" s="16" t="s">
        <v>2227</v>
      </c>
      <c r="E445" s="16"/>
      <c r="F445" s="14" t="s">
        <v>2265</v>
      </c>
      <c r="G445" s="14">
        <v>35845007</v>
      </c>
      <c r="H445" s="14" t="s">
        <v>2266</v>
      </c>
      <c r="I445" s="15">
        <v>61.99</v>
      </c>
      <c r="J445" s="77">
        <v>4</v>
      </c>
      <c r="K445" s="92"/>
    </row>
    <row r="446" spans="1:11" ht="40.799999999999997" x14ac:dyDescent="0.25">
      <c r="A446" s="14" t="s">
        <v>1505</v>
      </c>
      <c r="B446" s="14" t="s">
        <v>2267</v>
      </c>
      <c r="C446" s="14">
        <v>125028196</v>
      </c>
      <c r="D446" s="16" t="s">
        <v>2268</v>
      </c>
      <c r="E446" s="16"/>
      <c r="F446" s="14" t="s">
        <v>2269</v>
      </c>
      <c r="G446" s="14">
        <v>36421928</v>
      </c>
      <c r="H446" s="14" t="s">
        <v>2270</v>
      </c>
      <c r="I446" s="15">
        <v>264.95</v>
      </c>
      <c r="J446" s="77">
        <v>4</v>
      </c>
      <c r="K446" s="92"/>
    </row>
    <row r="447" spans="1:11" ht="40.799999999999997" x14ac:dyDescent="0.25">
      <c r="A447" s="14" t="s">
        <v>1505</v>
      </c>
      <c r="B447" s="14" t="s">
        <v>2271</v>
      </c>
      <c r="C447" s="14">
        <v>125028193</v>
      </c>
      <c r="D447" s="16" t="s">
        <v>1523</v>
      </c>
      <c r="E447" s="16"/>
      <c r="F447" s="14" t="s">
        <v>2272</v>
      </c>
      <c r="G447" s="14">
        <v>36421928</v>
      </c>
      <c r="H447" s="14" t="s">
        <v>2270</v>
      </c>
      <c r="I447" s="15">
        <v>29.3</v>
      </c>
      <c r="J447" s="77">
        <v>4</v>
      </c>
      <c r="K447" s="92"/>
    </row>
    <row r="448" spans="1:11" ht="40.799999999999997" x14ac:dyDescent="0.25">
      <c r="A448" s="14" t="s">
        <v>1505</v>
      </c>
      <c r="B448" s="14" t="s">
        <v>2273</v>
      </c>
      <c r="C448" s="14">
        <v>125028192</v>
      </c>
      <c r="D448" s="16" t="s">
        <v>1523</v>
      </c>
      <c r="E448" s="16"/>
      <c r="F448" s="14" t="s">
        <v>2274</v>
      </c>
      <c r="G448" s="14">
        <v>36421928</v>
      </c>
      <c r="H448" s="14" t="s">
        <v>2270</v>
      </c>
      <c r="I448" s="15">
        <v>19.559999999999999</v>
      </c>
      <c r="J448" s="77">
        <v>4</v>
      </c>
      <c r="K448" s="92"/>
    </row>
    <row r="449" spans="1:11" ht="30.6" x14ac:dyDescent="0.25">
      <c r="A449" s="14" t="s">
        <v>1505</v>
      </c>
      <c r="B449" s="14" t="s">
        <v>2275</v>
      </c>
      <c r="C449" s="14">
        <v>20250003</v>
      </c>
      <c r="D449" s="16" t="s">
        <v>1657</v>
      </c>
      <c r="E449" s="16"/>
      <c r="F449" s="14" t="s">
        <v>2276</v>
      </c>
      <c r="G449" s="14">
        <v>46305360</v>
      </c>
      <c r="H449" s="14" t="s">
        <v>2277</v>
      </c>
      <c r="I449" s="15">
        <v>676.5</v>
      </c>
      <c r="J449" s="77">
        <v>4</v>
      </c>
      <c r="K449" s="92"/>
    </row>
    <row r="450" spans="1:11" ht="51" x14ac:dyDescent="0.25">
      <c r="A450" s="14" t="s">
        <v>1505</v>
      </c>
      <c r="B450" s="14" t="s">
        <v>2278</v>
      </c>
      <c r="C450" s="14">
        <v>1012509262</v>
      </c>
      <c r="D450" s="16" t="s">
        <v>1657</v>
      </c>
      <c r="E450" s="16"/>
      <c r="F450" s="14" t="s">
        <v>2279</v>
      </c>
      <c r="G450" s="14">
        <v>35845007</v>
      </c>
      <c r="H450" s="14" t="s">
        <v>2266</v>
      </c>
      <c r="I450" s="15">
        <v>61.99</v>
      </c>
      <c r="J450" s="77">
        <v>4</v>
      </c>
      <c r="K450" s="92"/>
    </row>
    <row r="451" spans="1:11" ht="30.6" x14ac:dyDescent="0.25">
      <c r="A451" s="14" t="s">
        <v>1505</v>
      </c>
      <c r="B451" s="14" t="s">
        <v>2280</v>
      </c>
      <c r="C451" s="14">
        <v>20250001</v>
      </c>
      <c r="D451" s="16" t="s">
        <v>2004</v>
      </c>
      <c r="E451" s="16"/>
      <c r="F451" s="14" t="s">
        <v>2281</v>
      </c>
      <c r="G451" s="14">
        <v>46402977</v>
      </c>
      <c r="H451" s="14" t="s">
        <v>2282</v>
      </c>
      <c r="I451" s="15">
        <v>80</v>
      </c>
      <c r="J451" s="77">
        <v>4</v>
      </c>
      <c r="K451" s="92"/>
    </row>
    <row r="452" spans="1:11" ht="40.799999999999997" x14ac:dyDescent="0.25">
      <c r="A452" s="14" t="s">
        <v>1505</v>
      </c>
      <c r="B452" s="14" t="s">
        <v>2283</v>
      </c>
      <c r="C452" s="14">
        <v>25007</v>
      </c>
      <c r="D452" s="16" t="s">
        <v>2284</v>
      </c>
      <c r="E452" s="16"/>
      <c r="F452" s="14" t="s">
        <v>2285</v>
      </c>
      <c r="G452" s="14">
        <v>72194308</v>
      </c>
      <c r="H452" s="14" t="s">
        <v>2286</v>
      </c>
      <c r="I452" s="15">
        <v>840.6</v>
      </c>
      <c r="J452" s="77">
        <v>4</v>
      </c>
      <c r="K452" s="92"/>
    </row>
    <row r="453" spans="1:11" ht="40.799999999999997" x14ac:dyDescent="0.25">
      <c r="A453" s="14" t="s">
        <v>1505</v>
      </c>
      <c r="B453" s="14" t="s">
        <v>2287</v>
      </c>
      <c r="C453" s="14">
        <v>202511317</v>
      </c>
      <c r="D453" s="16" t="s">
        <v>1863</v>
      </c>
      <c r="E453" s="16"/>
      <c r="F453" s="14" t="s">
        <v>2288</v>
      </c>
      <c r="G453" s="14">
        <v>46655034</v>
      </c>
      <c r="H453" s="14" t="s">
        <v>2289</v>
      </c>
      <c r="I453" s="15">
        <v>147.44999999999999</v>
      </c>
      <c r="J453" s="77">
        <v>4</v>
      </c>
      <c r="K453" s="92"/>
    </row>
    <row r="454" spans="1:11" ht="51" x14ac:dyDescent="0.25">
      <c r="A454" s="14" t="s">
        <v>1505</v>
      </c>
      <c r="B454" s="14" t="s">
        <v>2290</v>
      </c>
      <c r="C454" s="14">
        <v>1012513311</v>
      </c>
      <c r="D454" s="16" t="s">
        <v>1578</v>
      </c>
      <c r="E454" s="16"/>
      <c r="F454" s="14" t="s">
        <v>2291</v>
      </c>
      <c r="G454" s="14">
        <v>35845007</v>
      </c>
      <c r="H454" s="14" t="s">
        <v>2266</v>
      </c>
      <c r="I454" s="15">
        <v>61.99</v>
      </c>
      <c r="J454" s="77">
        <v>4</v>
      </c>
      <c r="K454" s="92"/>
    </row>
    <row r="455" spans="1:11" ht="51" x14ac:dyDescent="0.25">
      <c r="A455" s="14" t="s">
        <v>1505</v>
      </c>
      <c r="B455" s="14" t="s">
        <v>2292</v>
      </c>
      <c r="C455" s="14">
        <v>1012521803</v>
      </c>
      <c r="D455" s="16" t="s">
        <v>2293</v>
      </c>
      <c r="E455" s="16"/>
      <c r="F455" s="14" t="s">
        <v>2294</v>
      </c>
      <c r="G455" s="14">
        <v>35845007</v>
      </c>
      <c r="H455" s="14" t="s">
        <v>2266</v>
      </c>
      <c r="I455" s="15">
        <v>61.99</v>
      </c>
      <c r="J455" s="77">
        <v>4</v>
      </c>
      <c r="K455" s="92"/>
    </row>
    <row r="456" spans="1:11" ht="51" x14ac:dyDescent="0.25">
      <c r="A456" s="14" t="s">
        <v>1505</v>
      </c>
      <c r="B456" s="14" t="s">
        <v>2295</v>
      </c>
      <c r="C456" s="14">
        <v>1012528472</v>
      </c>
      <c r="D456" s="16" t="s">
        <v>2169</v>
      </c>
      <c r="E456" s="16"/>
      <c r="F456" s="14" t="s">
        <v>2296</v>
      </c>
      <c r="G456" s="14">
        <v>35845007</v>
      </c>
      <c r="H456" s="14" t="s">
        <v>2266</v>
      </c>
      <c r="I456" s="15">
        <v>61.99</v>
      </c>
      <c r="J456" s="77">
        <v>4</v>
      </c>
      <c r="K456" s="92"/>
    </row>
    <row r="457" spans="1:11" ht="30.6" x14ac:dyDescent="0.25">
      <c r="A457" s="14" t="s">
        <v>1505</v>
      </c>
      <c r="B457" s="14" t="s">
        <v>2297</v>
      </c>
      <c r="C457" s="14">
        <v>202535047</v>
      </c>
      <c r="D457" s="16" t="s">
        <v>1746</v>
      </c>
      <c r="E457" s="16"/>
      <c r="F457" s="14" t="s">
        <v>2298</v>
      </c>
      <c r="G457" s="14">
        <v>31333532</v>
      </c>
      <c r="H457" s="14" t="s">
        <v>2299</v>
      </c>
      <c r="I457" s="15">
        <v>44.99</v>
      </c>
      <c r="J457" s="77">
        <v>4</v>
      </c>
      <c r="K457" s="92"/>
    </row>
    <row r="458" spans="1:11" ht="51" x14ac:dyDescent="0.25">
      <c r="A458" s="14" t="s">
        <v>1505</v>
      </c>
      <c r="B458" s="14" t="s">
        <v>2300</v>
      </c>
      <c r="C458" s="14">
        <v>1012534158</v>
      </c>
      <c r="D458" s="16" t="s">
        <v>1746</v>
      </c>
      <c r="E458" s="16"/>
      <c r="F458" s="14" t="s">
        <v>2301</v>
      </c>
      <c r="G458" s="14">
        <v>35845007</v>
      </c>
      <c r="H458" s="14" t="s">
        <v>2266</v>
      </c>
      <c r="I458" s="15">
        <v>61.99</v>
      </c>
      <c r="J458" s="77">
        <v>4</v>
      </c>
      <c r="K458" s="92"/>
    </row>
    <row r="459" spans="1:11" ht="51" x14ac:dyDescent="0.25">
      <c r="A459" s="14" t="s">
        <v>1505</v>
      </c>
      <c r="B459" s="14" t="s">
        <v>2302</v>
      </c>
      <c r="C459" s="14">
        <v>1012541162</v>
      </c>
      <c r="D459" s="16" t="s">
        <v>2303</v>
      </c>
      <c r="E459" s="16"/>
      <c r="F459" s="14" t="s">
        <v>2304</v>
      </c>
      <c r="G459" s="14">
        <v>35845007</v>
      </c>
      <c r="H459" s="14" t="s">
        <v>2266</v>
      </c>
      <c r="I459" s="15">
        <v>61.99</v>
      </c>
      <c r="J459" s="77">
        <v>4</v>
      </c>
      <c r="K459" s="92"/>
    </row>
    <row r="460" spans="1:11" ht="51" x14ac:dyDescent="0.25">
      <c r="A460" s="14" t="s">
        <v>1505</v>
      </c>
      <c r="B460" s="14" t="s">
        <v>2305</v>
      </c>
      <c r="C460" s="14">
        <v>2585038162</v>
      </c>
      <c r="D460" s="16" t="s">
        <v>1816</v>
      </c>
      <c r="E460" s="16"/>
      <c r="F460" s="14" t="s">
        <v>2306</v>
      </c>
      <c r="G460" s="14">
        <v>52486567</v>
      </c>
      <c r="H460" s="14" t="s">
        <v>2307</v>
      </c>
      <c r="I460" s="15">
        <v>12.25</v>
      </c>
      <c r="J460" s="77">
        <v>4</v>
      </c>
      <c r="K460" s="92"/>
    </row>
    <row r="461" spans="1:11" ht="61.2" x14ac:dyDescent="0.25">
      <c r="A461" s="14" t="s">
        <v>1505</v>
      </c>
      <c r="B461" s="14" t="s">
        <v>2308</v>
      </c>
      <c r="C461" s="14">
        <v>202510557</v>
      </c>
      <c r="D461" s="16" t="s">
        <v>1657</v>
      </c>
      <c r="E461" s="16"/>
      <c r="F461" s="14" t="s">
        <v>2309</v>
      </c>
      <c r="G461" s="14">
        <v>36617661</v>
      </c>
      <c r="H461" s="14" t="s">
        <v>2310</v>
      </c>
      <c r="I461" s="15">
        <v>634.67999999999995</v>
      </c>
      <c r="J461" s="77">
        <v>4</v>
      </c>
      <c r="K461" s="92"/>
    </row>
    <row r="462" spans="1:11" ht="40.799999999999997" x14ac:dyDescent="0.25">
      <c r="A462" s="14" t="s">
        <v>1505</v>
      </c>
      <c r="B462" s="14" t="s">
        <v>2311</v>
      </c>
      <c r="C462" s="14">
        <v>202510664</v>
      </c>
      <c r="D462" s="16" t="s">
        <v>2312</v>
      </c>
      <c r="E462" s="16"/>
      <c r="F462" s="14" t="s">
        <v>2313</v>
      </c>
      <c r="G462" s="14">
        <v>36617661</v>
      </c>
      <c r="H462" s="14" t="s">
        <v>2310</v>
      </c>
      <c r="I462" s="15">
        <v>115.93</v>
      </c>
      <c r="J462" s="77">
        <v>4</v>
      </c>
      <c r="K462" s="92"/>
    </row>
    <row r="463" spans="1:11" ht="40.799999999999997" x14ac:dyDescent="0.25">
      <c r="A463" s="14" t="s">
        <v>1505</v>
      </c>
      <c r="B463" s="14" t="s">
        <v>2314</v>
      </c>
      <c r="C463" s="14">
        <v>202513533</v>
      </c>
      <c r="D463" s="16" t="s">
        <v>1948</v>
      </c>
      <c r="E463" s="16"/>
      <c r="F463" s="14" t="s">
        <v>2315</v>
      </c>
      <c r="G463" s="14">
        <v>36617661</v>
      </c>
      <c r="H463" s="14" t="s">
        <v>2310</v>
      </c>
      <c r="I463" s="15">
        <v>140.22</v>
      </c>
      <c r="J463" s="77">
        <v>4</v>
      </c>
      <c r="K463" s="92"/>
    </row>
    <row r="464" spans="1:11" ht="40.799999999999997" x14ac:dyDescent="0.25">
      <c r="A464" s="14" t="s">
        <v>1505</v>
      </c>
      <c r="B464" s="14" t="s">
        <v>2316</v>
      </c>
      <c r="C464" s="14">
        <v>70250017</v>
      </c>
      <c r="D464" s="16" t="s">
        <v>2009</v>
      </c>
      <c r="E464" s="16"/>
      <c r="F464" s="14" t="s">
        <v>2317</v>
      </c>
      <c r="G464" s="14">
        <v>35862289</v>
      </c>
      <c r="H464" s="14" t="s">
        <v>2229</v>
      </c>
      <c r="I464" s="15">
        <v>32.75</v>
      </c>
      <c r="J464" s="77">
        <v>4</v>
      </c>
      <c r="K464" s="92"/>
    </row>
    <row r="465" spans="1:11" ht="40.799999999999997" x14ac:dyDescent="0.25">
      <c r="A465" s="14" t="s">
        <v>1505</v>
      </c>
      <c r="B465" s="14" t="s">
        <v>2318</v>
      </c>
      <c r="C465" s="14">
        <v>70250048</v>
      </c>
      <c r="D465" s="16" t="s">
        <v>1527</v>
      </c>
      <c r="E465" s="16"/>
      <c r="F465" s="14" t="s">
        <v>2319</v>
      </c>
      <c r="G465" s="14">
        <v>35862289</v>
      </c>
      <c r="H465" s="14" t="s">
        <v>2229</v>
      </c>
      <c r="I465" s="15">
        <v>41.15</v>
      </c>
      <c r="J465" s="77">
        <v>4</v>
      </c>
      <c r="K465" s="92"/>
    </row>
    <row r="466" spans="1:11" ht="40.799999999999997" x14ac:dyDescent="0.25">
      <c r="A466" s="14" t="s">
        <v>1505</v>
      </c>
      <c r="B466" s="14" t="s">
        <v>2320</v>
      </c>
      <c r="C466" s="14">
        <v>70250080</v>
      </c>
      <c r="D466" s="16" t="s">
        <v>1539</v>
      </c>
      <c r="E466" s="16"/>
      <c r="F466" s="14" t="s">
        <v>2321</v>
      </c>
      <c r="G466" s="14">
        <v>35862289</v>
      </c>
      <c r="H466" s="14" t="s">
        <v>2229</v>
      </c>
      <c r="I466" s="15">
        <v>45.35</v>
      </c>
      <c r="J466" s="77">
        <v>4</v>
      </c>
      <c r="K466" s="92"/>
    </row>
    <row r="467" spans="1:11" ht="40.799999999999997" x14ac:dyDescent="0.25">
      <c r="A467" s="14" t="s">
        <v>1505</v>
      </c>
      <c r="B467" s="14" t="s">
        <v>2322</v>
      </c>
      <c r="C467" s="14">
        <v>70250112</v>
      </c>
      <c r="D467" s="16" t="s">
        <v>1880</v>
      </c>
      <c r="E467" s="16"/>
      <c r="F467" s="14" t="s">
        <v>2323</v>
      </c>
      <c r="G467" s="14">
        <v>35862289</v>
      </c>
      <c r="H467" s="14" t="s">
        <v>2229</v>
      </c>
      <c r="I467" s="15">
        <v>30.75</v>
      </c>
      <c r="J467" s="77">
        <v>4</v>
      </c>
      <c r="K467" s="92"/>
    </row>
    <row r="468" spans="1:11" ht="40.799999999999997" x14ac:dyDescent="0.25">
      <c r="A468" s="14" t="s">
        <v>1505</v>
      </c>
      <c r="B468" s="14" t="s">
        <v>2324</v>
      </c>
      <c r="C468" s="14">
        <v>70250144</v>
      </c>
      <c r="D468" s="16" t="s">
        <v>1964</v>
      </c>
      <c r="E468" s="16"/>
      <c r="F468" s="14" t="s">
        <v>2325</v>
      </c>
      <c r="G468" s="14">
        <v>35862289</v>
      </c>
      <c r="H468" s="14" t="s">
        <v>2229</v>
      </c>
      <c r="I468" s="15">
        <v>33.950000000000003</v>
      </c>
      <c r="J468" s="77">
        <v>4</v>
      </c>
      <c r="K468" s="92"/>
    </row>
    <row r="469" spans="1:11" ht="40.799999999999997" x14ac:dyDescent="0.25">
      <c r="A469" s="14" t="s">
        <v>1505</v>
      </c>
      <c r="B469" s="14" t="s">
        <v>2326</v>
      </c>
      <c r="C469" s="14">
        <v>70250176</v>
      </c>
      <c r="D469" s="16" t="s">
        <v>2207</v>
      </c>
      <c r="E469" s="16"/>
      <c r="F469" s="14" t="s">
        <v>2327</v>
      </c>
      <c r="G469" s="14">
        <v>35862289</v>
      </c>
      <c r="H469" s="14" t="s">
        <v>2229</v>
      </c>
      <c r="I469" s="15">
        <v>36.25</v>
      </c>
      <c r="J469" s="77">
        <v>4</v>
      </c>
      <c r="K469" s="92"/>
    </row>
    <row r="470" spans="1:11" ht="40.799999999999997" x14ac:dyDescent="0.25">
      <c r="A470" s="14" t="s">
        <v>1505</v>
      </c>
      <c r="B470" s="14" t="s">
        <v>2328</v>
      </c>
      <c r="C470" s="14">
        <v>70250208</v>
      </c>
      <c r="D470" s="16" t="s">
        <v>2329</v>
      </c>
      <c r="E470" s="16"/>
      <c r="F470" s="14" t="s">
        <v>2330</v>
      </c>
      <c r="G470" s="14">
        <v>35862289</v>
      </c>
      <c r="H470" s="14" t="s">
        <v>2229</v>
      </c>
      <c r="I470" s="15">
        <v>13.31</v>
      </c>
      <c r="J470" s="77">
        <v>4</v>
      </c>
      <c r="K470" s="92"/>
    </row>
    <row r="471" spans="1:11" ht="51" x14ac:dyDescent="0.25">
      <c r="A471" s="14" t="s">
        <v>1505</v>
      </c>
      <c r="B471" s="14" t="s">
        <v>2331</v>
      </c>
      <c r="C471" s="14">
        <v>250100022</v>
      </c>
      <c r="D471" s="16" t="s">
        <v>1853</v>
      </c>
      <c r="E471" s="16"/>
      <c r="F471" s="14" t="s">
        <v>2332</v>
      </c>
      <c r="G471" s="14">
        <v>36278033</v>
      </c>
      <c r="H471" s="14" t="s">
        <v>2333</v>
      </c>
      <c r="I471" s="15">
        <v>147.6</v>
      </c>
      <c r="J471" s="77">
        <v>4</v>
      </c>
      <c r="K471" s="92"/>
    </row>
    <row r="472" spans="1:11" ht="51" x14ac:dyDescent="0.25">
      <c r="A472" s="14" t="s">
        <v>1505</v>
      </c>
      <c r="B472" s="14" t="s">
        <v>2334</v>
      </c>
      <c r="C472" s="14">
        <v>250100051</v>
      </c>
      <c r="D472" s="16" t="s">
        <v>2335</v>
      </c>
      <c r="E472" s="16"/>
      <c r="F472" s="14" t="s">
        <v>2336</v>
      </c>
      <c r="G472" s="14">
        <v>36278033</v>
      </c>
      <c r="H472" s="14" t="s">
        <v>2333</v>
      </c>
      <c r="I472" s="15">
        <v>159.9</v>
      </c>
      <c r="J472" s="77">
        <v>4</v>
      </c>
      <c r="K472" s="92"/>
    </row>
    <row r="473" spans="1:11" ht="51" x14ac:dyDescent="0.25">
      <c r="A473" s="14" t="s">
        <v>1505</v>
      </c>
      <c r="B473" s="14" t="s">
        <v>2337</v>
      </c>
      <c r="C473" s="14">
        <v>2501005</v>
      </c>
      <c r="D473" s="16" t="s">
        <v>2338</v>
      </c>
      <c r="E473" s="16"/>
      <c r="F473" s="14" t="s">
        <v>2339</v>
      </c>
      <c r="G473" s="14">
        <v>50644335</v>
      </c>
      <c r="H473" s="14" t="s">
        <v>2340</v>
      </c>
      <c r="I473" s="15">
        <v>25.99</v>
      </c>
      <c r="J473" s="77">
        <v>1</v>
      </c>
      <c r="K473" s="92"/>
    </row>
    <row r="474" spans="1:11" ht="30.6" x14ac:dyDescent="0.25">
      <c r="A474" s="14" t="s">
        <v>1505</v>
      </c>
      <c r="B474" s="14" t="s">
        <v>2341</v>
      </c>
      <c r="C474" s="14"/>
      <c r="D474" s="16" t="s">
        <v>2338</v>
      </c>
      <c r="E474" s="16"/>
      <c r="F474" s="14" t="s">
        <v>2342</v>
      </c>
      <c r="G474" s="14">
        <v>42371694</v>
      </c>
      <c r="H474" s="14" t="s">
        <v>2343</v>
      </c>
      <c r="I474" s="15">
        <v>337.6</v>
      </c>
      <c r="J474" s="77">
        <v>1</v>
      </c>
      <c r="K474" s="92"/>
    </row>
    <row r="475" spans="1:11" ht="51" x14ac:dyDescent="0.25">
      <c r="A475" s="14" t="s">
        <v>1505</v>
      </c>
      <c r="B475" s="14" t="s">
        <v>2344</v>
      </c>
      <c r="C475" s="14"/>
      <c r="D475" s="16" t="s">
        <v>2338</v>
      </c>
      <c r="E475" s="16"/>
      <c r="F475" s="14" t="s">
        <v>2345</v>
      </c>
      <c r="G475" s="14">
        <v>31772188</v>
      </c>
      <c r="H475" s="14" t="s">
        <v>2346</v>
      </c>
      <c r="I475" s="15">
        <v>441.47</v>
      </c>
      <c r="J475" s="77">
        <v>1</v>
      </c>
      <c r="K475" s="92"/>
    </row>
    <row r="476" spans="1:11" ht="51" x14ac:dyDescent="0.25">
      <c r="A476" s="14" t="s">
        <v>1505</v>
      </c>
      <c r="B476" s="14" t="s">
        <v>2347</v>
      </c>
      <c r="C476" s="14"/>
      <c r="D476" s="16" t="s">
        <v>2338</v>
      </c>
      <c r="E476" s="16"/>
      <c r="F476" s="14" t="s">
        <v>2348</v>
      </c>
      <c r="G476" s="14">
        <v>42194041</v>
      </c>
      <c r="H476" s="14" t="s">
        <v>2349</v>
      </c>
      <c r="I476" s="15">
        <v>337.6</v>
      </c>
      <c r="J476" s="77">
        <v>1</v>
      </c>
      <c r="K476" s="92"/>
    </row>
    <row r="477" spans="1:11" ht="51" x14ac:dyDescent="0.25">
      <c r="A477" s="14" t="s">
        <v>1505</v>
      </c>
      <c r="B477" s="14" t="s">
        <v>2350</v>
      </c>
      <c r="C477" s="14"/>
      <c r="D477" s="16" t="s">
        <v>2338</v>
      </c>
      <c r="E477" s="16"/>
      <c r="F477" s="14" t="s">
        <v>2351</v>
      </c>
      <c r="G477" s="14">
        <v>14223902</v>
      </c>
      <c r="H477" s="14" t="s">
        <v>2352</v>
      </c>
      <c r="I477" s="15">
        <v>753.1</v>
      </c>
      <c r="J477" s="77">
        <v>1</v>
      </c>
      <c r="K477" s="92"/>
    </row>
    <row r="478" spans="1:11" ht="40.799999999999997" x14ac:dyDescent="0.25">
      <c r="A478" s="14" t="s">
        <v>1505</v>
      </c>
      <c r="B478" s="14" t="s">
        <v>2353</v>
      </c>
      <c r="C478" s="14"/>
      <c r="D478" s="16" t="s">
        <v>2338</v>
      </c>
      <c r="E478" s="16"/>
      <c r="F478" s="14" t="s">
        <v>2354</v>
      </c>
      <c r="G478" s="14">
        <v>31295690</v>
      </c>
      <c r="H478" s="14" t="s">
        <v>2355</v>
      </c>
      <c r="I478" s="15">
        <v>415.5</v>
      </c>
      <c r="J478" s="77">
        <v>1</v>
      </c>
      <c r="K478" s="92"/>
    </row>
    <row r="479" spans="1:11" ht="61.2" x14ac:dyDescent="0.25">
      <c r="A479" s="14" t="s">
        <v>1505</v>
      </c>
      <c r="B479" s="14" t="s">
        <v>2356</v>
      </c>
      <c r="C479" s="14"/>
      <c r="D479" s="16" t="s">
        <v>2338</v>
      </c>
      <c r="E479" s="16"/>
      <c r="F479" s="14" t="s">
        <v>2357</v>
      </c>
      <c r="G479" s="14">
        <v>36141755</v>
      </c>
      <c r="H479" s="14" t="s">
        <v>2358</v>
      </c>
      <c r="I479" s="15">
        <v>311.63</v>
      </c>
      <c r="J479" s="77">
        <v>1</v>
      </c>
      <c r="K479" s="92"/>
    </row>
    <row r="480" spans="1:11" ht="40.799999999999997" x14ac:dyDescent="0.25">
      <c r="A480" s="14" t="s">
        <v>1505</v>
      </c>
      <c r="B480" s="14" t="s">
        <v>2359</v>
      </c>
      <c r="C480" s="14"/>
      <c r="D480" s="16" t="s">
        <v>2338</v>
      </c>
      <c r="E480" s="16"/>
      <c r="F480" s="14" t="s">
        <v>2360</v>
      </c>
      <c r="G480" s="14">
        <v>42148146</v>
      </c>
      <c r="H480" s="14" t="s">
        <v>2361</v>
      </c>
      <c r="I480" s="15">
        <v>467.44</v>
      </c>
      <c r="J480" s="77">
        <v>1</v>
      </c>
      <c r="K480" s="92"/>
    </row>
    <row r="481" spans="1:11" ht="30.6" x14ac:dyDescent="0.25">
      <c r="A481" s="14" t="s">
        <v>1505</v>
      </c>
      <c r="B481" s="14" t="s">
        <v>2362</v>
      </c>
      <c r="C481" s="14"/>
      <c r="D481" s="16" t="s">
        <v>2338</v>
      </c>
      <c r="E481" s="16"/>
      <c r="F481" s="14" t="s">
        <v>2363</v>
      </c>
      <c r="G481" s="14">
        <v>31949487</v>
      </c>
      <c r="H481" s="14" t="s">
        <v>2364</v>
      </c>
      <c r="I481" s="15">
        <v>129.85</v>
      </c>
      <c r="J481" s="77">
        <v>1</v>
      </c>
      <c r="K481" s="92"/>
    </row>
    <row r="482" spans="1:11" ht="30.6" x14ac:dyDescent="0.25">
      <c r="A482" s="14" t="s">
        <v>1505</v>
      </c>
      <c r="B482" s="14" t="s">
        <v>2365</v>
      </c>
      <c r="C482" s="14"/>
      <c r="D482" s="16" t="s">
        <v>2338</v>
      </c>
      <c r="E482" s="16"/>
      <c r="F482" s="14" t="s">
        <v>2366</v>
      </c>
      <c r="G482" s="14">
        <v>31872093</v>
      </c>
      <c r="H482" s="14" t="s">
        <v>2367</v>
      </c>
      <c r="I482" s="15">
        <v>467.44</v>
      </c>
      <c r="J482" s="77">
        <v>1</v>
      </c>
      <c r="K482" s="92"/>
    </row>
    <row r="483" spans="1:11" ht="71.400000000000006" x14ac:dyDescent="0.25">
      <c r="A483" s="14" t="s">
        <v>1505</v>
      </c>
      <c r="B483" s="14" t="s">
        <v>2368</v>
      </c>
      <c r="C483" s="14"/>
      <c r="D483" s="16" t="s">
        <v>2338</v>
      </c>
      <c r="E483" s="16"/>
      <c r="F483" s="14" t="s">
        <v>2369</v>
      </c>
      <c r="G483" s="14">
        <v>31997449</v>
      </c>
      <c r="H483" s="14" t="s">
        <v>2370</v>
      </c>
      <c r="I483" s="15">
        <v>1220.54</v>
      </c>
      <c r="J483" s="77">
        <v>1</v>
      </c>
      <c r="K483" s="92"/>
    </row>
    <row r="484" spans="1:11" ht="30.6" x14ac:dyDescent="0.25">
      <c r="A484" s="14" t="s">
        <v>1505</v>
      </c>
      <c r="B484" s="14" t="s">
        <v>2371</v>
      </c>
      <c r="C484" s="14"/>
      <c r="D484" s="16" t="s">
        <v>2338</v>
      </c>
      <c r="E484" s="16"/>
      <c r="F484" s="14" t="s">
        <v>2372</v>
      </c>
      <c r="G484" s="14">
        <v>51735792</v>
      </c>
      <c r="H484" s="14" t="s">
        <v>2373</v>
      </c>
      <c r="I484" s="15">
        <v>649.23</v>
      </c>
      <c r="J484" s="77">
        <v>1</v>
      </c>
      <c r="K484" s="92"/>
    </row>
    <row r="485" spans="1:11" ht="40.799999999999997" x14ac:dyDescent="0.25">
      <c r="A485" s="14" t="s">
        <v>1505</v>
      </c>
      <c r="B485" s="14" t="s">
        <v>2374</v>
      </c>
      <c r="C485" s="14"/>
      <c r="D485" s="16" t="s">
        <v>2338</v>
      </c>
      <c r="E485" s="16"/>
      <c r="F485" s="14" t="s">
        <v>2375</v>
      </c>
      <c r="G485" s="14">
        <v>36162469</v>
      </c>
      <c r="H485" s="14" t="s">
        <v>2376</v>
      </c>
      <c r="I485" s="15">
        <v>571.32000000000005</v>
      </c>
      <c r="J485" s="77">
        <v>1</v>
      </c>
      <c r="K485" s="92"/>
    </row>
    <row r="486" spans="1:11" ht="30.6" x14ac:dyDescent="0.25">
      <c r="A486" s="14" t="s">
        <v>1505</v>
      </c>
      <c r="B486" s="14" t="s">
        <v>2377</v>
      </c>
      <c r="C486" s="14"/>
      <c r="D486" s="16" t="s">
        <v>2338</v>
      </c>
      <c r="E486" s="16"/>
      <c r="F486" s="14" t="s">
        <v>2378</v>
      </c>
      <c r="G486" s="14">
        <v>688568</v>
      </c>
      <c r="H486" s="14" t="s">
        <v>2379</v>
      </c>
      <c r="I486" s="15">
        <v>266.17</v>
      </c>
      <c r="J486" s="77">
        <v>1</v>
      </c>
      <c r="K486" s="92"/>
    </row>
    <row r="487" spans="1:11" ht="30.6" x14ac:dyDescent="0.25">
      <c r="A487" s="14" t="s">
        <v>1505</v>
      </c>
      <c r="B487" s="14" t="s">
        <v>2380</v>
      </c>
      <c r="C487" s="14"/>
      <c r="D487" s="16" t="s">
        <v>2381</v>
      </c>
      <c r="E487" s="16"/>
      <c r="F487" s="14" t="s">
        <v>2382</v>
      </c>
      <c r="G487" s="14">
        <v>51339731</v>
      </c>
      <c r="H487" s="14" t="s">
        <v>2383</v>
      </c>
      <c r="I487" s="15">
        <v>77.91</v>
      </c>
      <c r="J487" s="77">
        <v>1</v>
      </c>
      <c r="K487" s="92"/>
    </row>
    <row r="488" spans="1:11" ht="91.8" x14ac:dyDescent="0.25">
      <c r="A488" s="14" t="s">
        <v>1505</v>
      </c>
      <c r="B488" s="14"/>
      <c r="C488" s="14"/>
      <c r="D488" s="16"/>
      <c r="E488" s="16"/>
      <c r="F488" s="14" t="s">
        <v>2384</v>
      </c>
      <c r="G488" s="14"/>
      <c r="H488" s="14"/>
      <c r="I488" s="15"/>
      <c r="J488" s="77">
        <v>5</v>
      </c>
      <c r="K488" s="92"/>
    </row>
    <row r="489" spans="1:11" ht="40.799999999999997" x14ac:dyDescent="0.25">
      <c r="A489" s="14" t="s">
        <v>1505</v>
      </c>
      <c r="B489" s="14" t="s">
        <v>2385</v>
      </c>
      <c r="C489" s="14" t="s">
        <v>2386</v>
      </c>
      <c r="D489" s="16" t="s">
        <v>2387</v>
      </c>
      <c r="E489" s="16"/>
      <c r="F489" s="14" t="s">
        <v>2388</v>
      </c>
      <c r="G489" s="14" t="s">
        <v>2389</v>
      </c>
      <c r="H489" s="14" t="s">
        <v>2390</v>
      </c>
      <c r="I489" s="15">
        <v>712</v>
      </c>
      <c r="J489" s="77">
        <v>5</v>
      </c>
      <c r="K489" s="92"/>
    </row>
    <row r="490" spans="1:11" ht="40.799999999999997" x14ac:dyDescent="0.25">
      <c r="A490" s="14" t="s">
        <v>1505</v>
      </c>
      <c r="B490" s="14" t="s">
        <v>2385</v>
      </c>
      <c r="C490" s="14" t="s">
        <v>2386</v>
      </c>
      <c r="D490" s="16" t="s">
        <v>2387</v>
      </c>
      <c r="E490" s="16"/>
      <c r="F490" s="14" t="s">
        <v>2391</v>
      </c>
      <c r="G490" s="14" t="s">
        <v>2389</v>
      </c>
      <c r="H490" s="14" t="s">
        <v>2390</v>
      </c>
      <c r="I490" s="15">
        <v>874</v>
      </c>
      <c r="J490" s="77">
        <v>5</v>
      </c>
      <c r="K490" s="92"/>
    </row>
    <row r="491" spans="1:11" ht="40.799999999999997" x14ac:dyDescent="0.25">
      <c r="A491" s="14" t="s">
        <v>1505</v>
      </c>
      <c r="B491" s="14" t="s">
        <v>2392</v>
      </c>
      <c r="C491" s="14">
        <v>3303</v>
      </c>
      <c r="D491" s="16" t="s">
        <v>2393</v>
      </c>
      <c r="E491" s="16" t="s">
        <v>1760</v>
      </c>
      <c r="F491" s="14" t="s">
        <v>2394</v>
      </c>
      <c r="G491" s="14">
        <v>37615564</v>
      </c>
      <c r="H491" s="14" t="s">
        <v>2395</v>
      </c>
      <c r="I491" s="15">
        <v>23.25</v>
      </c>
      <c r="J491" s="77">
        <v>5</v>
      </c>
      <c r="K491" s="92"/>
    </row>
    <row r="492" spans="1:11" ht="30.6" x14ac:dyDescent="0.25">
      <c r="A492" s="14" t="s">
        <v>1505</v>
      </c>
      <c r="B492" s="14" t="s">
        <v>2392</v>
      </c>
      <c r="C492" s="14" t="s">
        <v>2396</v>
      </c>
      <c r="D492" s="16" t="s">
        <v>1614</v>
      </c>
      <c r="E492" s="16" t="s">
        <v>1513</v>
      </c>
      <c r="F492" s="14" t="s">
        <v>2397</v>
      </c>
      <c r="G492" s="14"/>
      <c r="H492" s="14" t="s">
        <v>1557</v>
      </c>
      <c r="I492" s="15">
        <v>25.05</v>
      </c>
      <c r="J492" s="77">
        <v>5</v>
      </c>
      <c r="K492" s="92"/>
    </row>
    <row r="493" spans="1:11" ht="20.399999999999999" x14ac:dyDescent="0.25">
      <c r="A493" s="14" t="s">
        <v>1505</v>
      </c>
      <c r="B493" s="14" t="s">
        <v>2385</v>
      </c>
      <c r="C493" s="14">
        <v>20901184113</v>
      </c>
      <c r="D493" s="16" t="s">
        <v>2398</v>
      </c>
      <c r="E493" s="16" t="s">
        <v>1513</v>
      </c>
      <c r="F493" s="14" t="s">
        <v>2399</v>
      </c>
      <c r="G493" s="14"/>
      <c r="H493" s="14" t="s">
        <v>1557</v>
      </c>
      <c r="I493" s="15">
        <v>54.9</v>
      </c>
      <c r="J493" s="77">
        <v>5</v>
      </c>
      <c r="K493" s="92"/>
    </row>
    <row r="494" spans="1:11" ht="81.599999999999994" x14ac:dyDescent="0.25">
      <c r="A494" s="14" t="s">
        <v>1505</v>
      </c>
      <c r="B494" s="14" t="s">
        <v>2392</v>
      </c>
      <c r="C494" s="14"/>
      <c r="D494" s="16" t="s">
        <v>1760</v>
      </c>
      <c r="E494" s="16"/>
      <c r="F494" s="14" t="s">
        <v>2400</v>
      </c>
      <c r="G494" s="14"/>
      <c r="H494" s="14" t="s">
        <v>1695</v>
      </c>
      <c r="I494" s="15">
        <v>69</v>
      </c>
      <c r="J494" s="77">
        <v>5</v>
      </c>
      <c r="K494" s="92"/>
    </row>
    <row r="495" spans="1:11" ht="71.400000000000006" x14ac:dyDescent="0.25">
      <c r="A495" s="14" t="s">
        <v>1505</v>
      </c>
      <c r="B495" s="14" t="s">
        <v>2385</v>
      </c>
      <c r="C495" s="14"/>
      <c r="D495" s="16" t="s">
        <v>1513</v>
      </c>
      <c r="E495" s="16"/>
      <c r="F495" s="14" t="s">
        <v>2401</v>
      </c>
      <c r="G495" s="14"/>
      <c r="H495" s="14" t="s">
        <v>1557</v>
      </c>
      <c r="I495" s="15">
        <v>55.5</v>
      </c>
      <c r="J495" s="77">
        <v>5</v>
      </c>
      <c r="K495" s="92"/>
    </row>
    <row r="496" spans="1:11" ht="71.400000000000006" x14ac:dyDescent="0.25">
      <c r="A496" s="14" t="s">
        <v>1505</v>
      </c>
      <c r="B496" s="14" t="s">
        <v>2385</v>
      </c>
      <c r="C496" s="14"/>
      <c r="D496" s="16" t="s">
        <v>1513</v>
      </c>
      <c r="E496" s="16"/>
      <c r="F496" s="14" t="s">
        <v>2402</v>
      </c>
      <c r="G496" s="14"/>
      <c r="H496" s="14" t="s">
        <v>2403</v>
      </c>
      <c r="I496" s="15">
        <v>55.5</v>
      </c>
      <c r="J496" s="77">
        <v>5</v>
      </c>
      <c r="K496" s="92"/>
    </row>
    <row r="497" spans="1:11" ht="71.400000000000006" x14ac:dyDescent="0.25">
      <c r="A497" s="14" t="s">
        <v>1505</v>
      </c>
      <c r="B497" s="14" t="s">
        <v>2385</v>
      </c>
      <c r="C497" s="14"/>
      <c r="D497" s="16" t="s">
        <v>1513</v>
      </c>
      <c r="E497" s="16"/>
      <c r="F497" s="14" t="s">
        <v>2404</v>
      </c>
      <c r="G497" s="14"/>
      <c r="H497" s="14" t="s">
        <v>2403</v>
      </c>
      <c r="I497" s="15">
        <v>55.5</v>
      </c>
      <c r="J497" s="77">
        <v>5</v>
      </c>
      <c r="K497" s="92"/>
    </row>
    <row r="498" spans="1:11" ht="91.8" x14ac:dyDescent="0.25">
      <c r="A498" s="14" t="s">
        <v>1505</v>
      </c>
      <c r="B498" s="14"/>
      <c r="C498" s="14"/>
      <c r="D498" s="16"/>
      <c r="E498" s="16"/>
      <c r="F498" s="14" t="s">
        <v>2405</v>
      </c>
      <c r="G498" s="14"/>
      <c r="H498" s="14"/>
      <c r="I498" s="15"/>
      <c r="J498" s="77">
        <v>5</v>
      </c>
      <c r="K498" s="92"/>
    </row>
    <row r="499" spans="1:11" ht="30.6" x14ac:dyDescent="0.25">
      <c r="A499" s="14" t="s">
        <v>1505</v>
      </c>
      <c r="B499" s="14" t="s">
        <v>2406</v>
      </c>
      <c r="C499" s="14" t="s">
        <v>2407</v>
      </c>
      <c r="D499" s="16" t="s">
        <v>1539</v>
      </c>
      <c r="E499" s="16"/>
      <c r="F499" s="14" t="s">
        <v>2408</v>
      </c>
      <c r="G499" s="14">
        <v>36284696</v>
      </c>
      <c r="H499" s="14" t="s">
        <v>1562</v>
      </c>
      <c r="I499" s="15">
        <v>1307</v>
      </c>
      <c r="J499" s="77">
        <v>5</v>
      </c>
      <c r="K499" s="92"/>
    </row>
    <row r="500" spans="1:11" ht="51" x14ac:dyDescent="0.25">
      <c r="A500" s="14" t="s">
        <v>1505</v>
      </c>
      <c r="B500" s="14" t="s">
        <v>2406</v>
      </c>
      <c r="C500" s="14" t="s">
        <v>2409</v>
      </c>
      <c r="D500" s="16" t="s">
        <v>1539</v>
      </c>
      <c r="E500" s="16"/>
      <c r="F500" s="14" t="s">
        <v>2410</v>
      </c>
      <c r="G500" s="14">
        <v>2673053</v>
      </c>
      <c r="H500" s="14" t="s">
        <v>1566</v>
      </c>
      <c r="I500" s="15">
        <v>3284</v>
      </c>
      <c r="J500" s="77">
        <v>5</v>
      </c>
      <c r="K500" s="92"/>
    </row>
    <row r="501" spans="1:11" ht="30.6" x14ac:dyDescent="0.25">
      <c r="A501" s="14" t="s">
        <v>1505</v>
      </c>
      <c r="B501" s="14" t="s">
        <v>2406</v>
      </c>
      <c r="C501" s="14" t="s">
        <v>2411</v>
      </c>
      <c r="D501" s="16" t="s">
        <v>1539</v>
      </c>
      <c r="E501" s="16"/>
      <c r="F501" s="14" t="s">
        <v>2412</v>
      </c>
      <c r="G501" s="14">
        <v>36284696</v>
      </c>
      <c r="H501" s="14" t="s">
        <v>1562</v>
      </c>
      <c r="I501" s="15">
        <v>287</v>
      </c>
      <c r="J501" s="77">
        <v>5</v>
      </c>
      <c r="K501" s="92"/>
    </row>
    <row r="502" spans="1:11" ht="40.799999999999997" x14ac:dyDescent="0.25">
      <c r="A502" s="14" t="s">
        <v>1505</v>
      </c>
      <c r="B502" s="14" t="s">
        <v>2406</v>
      </c>
      <c r="C502" s="14" t="s">
        <v>2413</v>
      </c>
      <c r="D502" s="16" t="s">
        <v>1539</v>
      </c>
      <c r="E502" s="16"/>
      <c r="F502" s="14" t="s">
        <v>2414</v>
      </c>
      <c r="G502" s="14">
        <v>2673053</v>
      </c>
      <c r="H502" s="14" t="s">
        <v>1566</v>
      </c>
      <c r="I502" s="15">
        <v>565</v>
      </c>
      <c r="J502" s="77">
        <v>5</v>
      </c>
      <c r="K502" s="92"/>
    </row>
    <row r="503" spans="1:11" ht="30.6" x14ac:dyDescent="0.25">
      <c r="A503" s="14" t="s">
        <v>1505</v>
      </c>
      <c r="B503" s="14" t="s">
        <v>2406</v>
      </c>
      <c r="C503" s="14"/>
      <c r="D503" s="16" t="s">
        <v>1539</v>
      </c>
      <c r="E503" s="16"/>
      <c r="F503" s="14" t="s">
        <v>2415</v>
      </c>
      <c r="G503" s="14" t="s">
        <v>1568</v>
      </c>
      <c r="H503" s="14" t="s">
        <v>1569</v>
      </c>
      <c r="I503" s="15">
        <v>46</v>
      </c>
      <c r="J503" s="77">
        <v>5</v>
      </c>
      <c r="K503" s="92"/>
    </row>
    <row r="504" spans="1:11" ht="20.399999999999999" x14ac:dyDescent="0.25">
      <c r="A504" s="14" t="s">
        <v>1505</v>
      </c>
      <c r="B504" s="14" t="s">
        <v>2406</v>
      </c>
      <c r="C504" s="14">
        <v>42225018</v>
      </c>
      <c r="D504" s="16" t="s">
        <v>2075</v>
      </c>
      <c r="E504" s="16" t="s">
        <v>2083</v>
      </c>
      <c r="F504" s="14" t="s">
        <v>2416</v>
      </c>
      <c r="G504" s="14"/>
      <c r="H504" s="14" t="s">
        <v>1557</v>
      </c>
      <c r="I504" s="15">
        <v>56</v>
      </c>
      <c r="J504" s="77">
        <v>5</v>
      </c>
      <c r="K504" s="92"/>
    </row>
    <row r="505" spans="1:11" ht="20.399999999999999" x14ac:dyDescent="0.25">
      <c r="A505" s="14" t="s">
        <v>1505</v>
      </c>
      <c r="B505" s="14" t="s">
        <v>2406</v>
      </c>
      <c r="C505" s="14"/>
      <c r="D505" s="16" t="s">
        <v>2083</v>
      </c>
      <c r="E505" s="16"/>
      <c r="F505" s="14" t="s">
        <v>2417</v>
      </c>
      <c r="G505" s="14"/>
      <c r="H505" s="14" t="s">
        <v>1695</v>
      </c>
      <c r="I505" s="15">
        <v>92</v>
      </c>
      <c r="J505" s="77">
        <v>5</v>
      </c>
      <c r="K505" s="92"/>
    </row>
    <row r="506" spans="1:11" ht="20.399999999999999" x14ac:dyDescent="0.25">
      <c r="A506" s="14" t="s">
        <v>1505</v>
      </c>
      <c r="B506" s="14" t="s">
        <v>2406</v>
      </c>
      <c r="C506" s="14"/>
      <c r="D506" s="16" t="s">
        <v>2083</v>
      </c>
      <c r="E506" s="16"/>
      <c r="F506" s="14" t="s">
        <v>2418</v>
      </c>
      <c r="G506" s="14"/>
      <c r="H506" s="14" t="s">
        <v>1695</v>
      </c>
      <c r="I506" s="15">
        <v>94</v>
      </c>
      <c r="J506" s="77">
        <v>5</v>
      </c>
      <c r="K506" s="92"/>
    </row>
    <row r="507" spans="1:11" ht="20.399999999999999" x14ac:dyDescent="0.25">
      <c r="A507" s="14" t="s">
        <v>1505</v>
      </c>
      <c r="B507" s="14" t="s">
        <v>2406</v>
      </c>
      <c r="C507" s="14"/>
      <c r="D507" s="16" t="s">
        <v>2083</v>
      </c>
      <c r="E507" s="16"/>
      <c r="F507" s="14" t="s">
        <v>2419</v>
      </c>
      <c r="G507" s="14"/>
      <c r="H507" s="14" t="s">
        <v>1695</v>
      </c>
      <c r="I507" s="15">
        <v>156</v>
      </c>
      <c r="J507" s="77">
        <v>5</v>
      </c>
      <c r="K507" s="92"/>
    </row>
    <row r="508" spans="1:11" ht="20.399999999999999" x14ac:dyDescent="0.25">
      <c r="A508" s="14" t="s">
        <v>1505</v>
      </c>
      <c r="B508" s="14" t="s">
        <v>2406</v>
      </c>
      <c r="C508" s="14"/>
      <c r="D508" s="16" t="s">
        <v>2083</v>
      </c>
      <c r="E508" s="16"/>
      <c r="F508" s="14" t="s">
        <v>2420</v>
      </c>
      <c r="G508" s="14"/>
      <c r="H508" s="14" t="s">
        <v>1695</v>
      </c>
      <c r="I508" s="15">
        <v>78</v>
      </c>
      <c r="J508" s="77">
        <v>5</v>
      </c>
      <c r="K508" s="92"/>
    </row>
    <row r="509" spans="1:11" ht="71.400000000000006" x14ac:dyDescent="0.25">
      <c r="A509" s="14" t="s">
        <v>1505</v>
      </c>
      <c r="B509" s="14" t="s">
        <v>2406</v>
      </c>
      <c r="C509" s="14"/>
      <c r="D509" s="16" t="s">
        <v>2083</v>
      </c>
      <c r="E509" s="16"/>
      <c r="F509" s="14" t="s">
        <v>2421</v>
      </c>
      <c r="G509" s="14"/>
      <c r="H509" s="14" t="s">
        <v>1557</v>
      </c>
      <c r="I509" s="15">
        <v>80.400000000000006</v>
      </c>
      <c r="J509" s="77">
        <v>5</v>
      </c>
      <c r="K509" s="92"/>
    </row>
    <row r="510" spans="1:11" ht="81.599999999999994" x14ac:dyDescent="0.25">
      <c r="A510" s="14" t="s">
        <v>1505</v>
      </c>
      <c r="B510" s="14"/>
      <c r="C510" s="14"/>
      <c r="D510" s="16"/>
      <c r="E510" s="16"/>
      <c r="F510" s="14" t="s">
        <v>2422</v>
      </c>
      <c r="G510" s="14"/>
      <c r="H510" s="14"/>
      <c r="I510" s="15"/>
      <c r="J510" s="77">
        <v>5</v>
      </c>
      <c r="K510" s="92"/>
    </row>
    <row r="511" spans="1:11" ht="40.799999999999997" x14ac:dyDescent="0.25">
      <c r="A511" s="14" t="s">
        <v>1505</v>
      </c>
      <c r="B511" s="14" t="s">
        <v>2423</v>
      </c>
      <c r="C511" s="14">
        <v>25221</v>
      </c>
      <c r="D511" s="16" t="s">
        <v>2424</v>
      </c>
      <c r="E511" s="16"/>
      <c r="F511" s="14" t="s">
        <v>2425</v>
      </c>
      <c r="G511" s="14">
        <v>36284696</v>
      </c>
      <c r="H511" s="14" t="s">
        <v>1562</v>
      </c>
      <c r="I511" s="15">
        <v>979</v>
      </c>
      <c r="J511" s="77">
        <v>5</v>
      </c>
      <c r="K511" s="92"/>
    </row>
    <row r="512" spans="1:11" ht="40.799999999999997" x14ac:dyDescent="0.25">
      <c r="A512" s="14" t="s">
        <v>1505</v>
      </c>
      <c r="B512" s="14" t="s">
        <v>2423</v>
      </c>
      <c r="C512" s="14" t="s">
        <v>2426</v>
      </c>
      <c r="D512" s="16" t="s">
        <v>2427</v>
      </c>
      <c r="E512" s="16"/>
      <c r="F512" s="14" t="s">
        <v>2428</v>
      </c>
      <c r="G512" s="14">
        <v>831333217</v>
      </c>
      <c r="H512" s="14" t="s">
        <v>2429</v>
      </c>
      <c r="I512" s="15">
        <v>2070</v>
      </c>
      <c r="J512" s="77">
        <v>5</v>
      </c>
      <c r="K512" s="92"/>
    </row>
    <row r="513" spans="1:11" ht="30.6" x14ac:dyDescent="0.25">
      <c r="A513" s="14" t="s">
        <v>1505</v>
      </c>
      <c r="B513" s="14" t="s">
        <v>2423</v>
      </c>
      <c r="C513" s="14" t="s">
        <v>2430</v>
      </c>
      <c r="D513" s="16" t="s">
        <v>2431</v>
      </c>
      <c r="E513" s="16" t="s">
        <v>1980</v>
      </c>
      <c r="F513" s="14" t="s">
        <v>2432</v>
      </c>
      <c r="G513" s="14" t="s">
        <v>2433</v>
      </c>
      <c r="H513" s="14" t="s">
        <v>2434</v>
      </c>
      <c r="I513" s="15">
        <v>63.18</v>
      </c>
      <c r="J513" s="77">
        <v>5</v>
      </c>
      <c r="K513" s="92"/>
    </row>
    <row r="514" spans="1:11" ht="71.400000000000006" x14ac:dyDescent="0.25">
      <c r="A514" s="14" t="s">
        <v>1505</v>
      </c>
      <c r="B514" s="14" t="s">
        <v>2406</v>
      </c>
      <c r="C514" s="14"/>
      <c r="D514" s="16" t="s">
        <v>1980</v>
      </c>
      <c r="E514" s="16"/>
      <c r="F514" s="14" t="s">
        <v>2435</v>
      </c>
      <c r="G514" s="14"/>
      <c r="H514" s="14" t="s">
        <v>1847</v>
      </c>
      <c r="I514" s="15">
        <v>81.3</v>
      </c>
      <c r="J514" s="77">
        <v>5</v>
      </c>
      <c r="K514" s="92"/>
    </row>
    <row r="515" spans="1:11" ht="81.599999999999994" x14ac:dyDescent="0.25">
      <c r="A515" s="14" t="s">
        <v>1505</v>
      </c>
      <c r="B515" s="14"/>
      <c r="C515" s="14"/>
      <c r="D515" s="16"/>
      <c r="E515" s="16"/>
      <c r="F515" s="14" t="s">
        <v>2436</v>
      </c>
      <c r="G515" s="14"/>
      <c r="H515" s="14"/>
      <c r="I515" s="15"/>
      <c r="J515" s="77">
        <v>5</v>
      </c>
      <c r="K515" s="92"/>
    </row>
    <row r="516" spans="1:11" ht="30.6" x14ac:dyDescent="0.25">
      <c r="A516" s="14" t="s">
        <v>1505</v>
      </c>
      <c r="B516" s="14" t="s">
        <v>2437</v>
      </c>
      <c r="C516" s="14" t="s">
        <v>2438</v>
      </c>
      <c r="D516" s="16" t="s">
        <v>2194</v>
      </c>
      <c r="E516" s="16"/>
      <c r="F516" s="14" t="s">
        <v>2439</v>
      </c>
      <c r="G516" s="14">
        <v>36284696</v>
      </c>
      <c r="H516" s="14" t="s">
        <v>1562</v>
      </c>
      <c r="I516" s="15">
        <v>1309</v>
      </c>
      <c r="J516" s="77">
        <v>5</v>
      </c>
      <c r="K516" s="92"/>
    </row>
    <row r="517" spans="1:11" ht="40.799999999999997" x14ac:dyDescent="0.25">
      <c r="A517" s="14" t="s">
        <v>1505</v>
      </c>
      <c r="B517" s="14" t="s">
        <v>2437</v>
      </c>
      <c r="C517" s="14" t="s">
        <v>2440</v>
      </c>
      <c r="D517" s="16" t="s">
        <v>2194</v>
      </c>
      <c r="E517" s="16"/>
      <c r="F517" s="14" t="s">
        <v>2441</v>
      </c>
      <c r="G517" s="14">
        <v>36284696</v>
      </c>
      <c r="H517" s="14" t="s">
        <v>1562</v>
      </c>
      <c r="I517" s="15">
        <v>5534</v>
      </c>
      <c r="J517" s="77">
        <v>5</v>
      </c>
      <c r="K517" s="92"/>
    </row>
    <row r="518" spans="1:11" ht="51" x14ac:dyDescent="0.25">
      <c r="A518" s="14" t="s">
        <v>1505</v>
      </c>
      <c r="B518" s="14" t="s">
        <v>2437</v>
      </c>
      <c r="C518" s="14" t="s">
        <v>2440</v>
      </c>
      <c r="D518" s="16" t="s">
        <v>2194</v>
      </c>
      <c r="E518" s="16"/>
      <c r="F518" s="14" t="s">
        <v>2442</v>
      </c>
      <c r="G518" s="14">
        <v>36284696</v>
      </c>
      <c r="H518" s="14" t="s">
        <v>1562</v>
      </c>
      <c r="I518" s="15">
        <v>989.08</v>
      </c>
      <c r="J518" s="77">
        <v>5</v>
      </c>
      <c r="K518" s="92"/>
    </row>
    <row r="519" spans="1:11" ht="40.799999999999997" x14ac:dyDescent="0.25">
      <c r="A519" s="14" t="s">
        <v>1505</v>
      </c>
      <c r="B519" s="14" t="s">
        <v>2437</v>
      </c>
      <c r="C519" s="14" t="s">
        <v>2443</v>
      </c>
      <c r="D519" s="16" t="s">
        <v>2444</v>
      </c>
      <c r="E519" s="16"/>
      <c r="F519" s="14" t="s">
        <v>2445</v>
      </c>
      <c r="G519" s="14">
        <v>20196795350</v>
      </c>
      <c r="H519" s="14" t="s">
        <v>2446</v>
      </c>
      <c r="I519" s="15">
        <v>2175.23</v>
      </c>
      <c r="J519" s="77">
        <v>5</v>
      </c>
      <c r="K519" s="92"/>
    </row>
    <row r="520" spans="1:11" ht="30.6" x14ac:dyDescent="0.25">
      <c r="A520" s="14" t="s">
        <v>1505</v>
      </c>
      <c r="B520" s="14" t="s">
        <v>2437</v>
      </c>
      <c r="C520" s="14"/>
      <c r="D520" s="16" t="s">
        <v>2444</v>
      </c>
      <c r="E520" s="16"/>
      <c r="F520" s="14" t="s">
        <v>2447</v>
      </c>
      <c r="G520" s="14" t="s">
        <v>1568</v>
      </c>
      <c r="H520" s="14" t="s">
        <v>1569</v>
      </c>
      <c r="I520" s="15">
        <v>31.3</v>
      </c>
      <c r="J520" s="77">
        <v>5</v>
      </c>
      <c r="K520" s="92"/>
    </row>
    <row r="521" spans="1:11" ht="40.799999999999997" x14ac:dyDescent="0.25">
      <c r="A521" s="14" t="s">
        <v>1505</v>
      </c>
      <c r="B521" s="14" t="s">
        <v>2437</v>
      </c>
      <c r="C521" s="14" t="s">
        <v>2448</v>
      </c>
      <c r="D521" s="16" t="s">
        <v>2449</v>
      </c>
      <c r="E521" s="16"/>
      <c r="F521" s="14" t="s">
        <v>2450</v>
      </c>
      <c r="G521" s="14">
        <v>20196795350</v>
      </c>
      <c r="H521" s="14" t="s">
        <v>2446</v>
      </c>
      <c r="I521" s="15">
        <v>574.76</v>
      </c>
      <c r="J521" s="77">
        <v>5</v>
      </c>
      <c r="K521" s="92"/>
    </row>
    <row r="522" spans="1:11" ht="30.6" x14ac:dyDescent="0.25">
      <c r="A522" s="14" t="s">
        <v>1505</v>
      </c>
      <c r="B522" s="14" t="s">
        <v>2437</v>
      </c>
      <c r="C522" s="14"/>
      <c r="D522" s="16" t="s">
        <v>2449</v>
      </c>
      <c r="E522" s="16"/>
      <c r="F522" s="14" t="s">
        <v>2451</v>
      </c>
      <c r="G522" s="14" t="s">
        <v>1568</v>
      </c>
      <c r="H522" s="14" t="s">
        <v>1569</v>
      </c>
      <c r="I522" s="15">
        <v>31.32</v>
      </c>
      <c r="J522" s="77">
        <v>5</v>
      </c>
      <c r="K522" s="92"/>
    </row>
    <row r="523" spans="1:11" ht="30.6" x14ac:dyDescent="0.25">
      <c r="A523" s="14" t="s">
        <v>1505</v>
      </c>
      <c r="B523" s="14" t="s">
        <v>2437</v>
      </c>
      <c r="C523" s="14">
        <v>39764</v>
      </c>
      <c r="D523" s="16" t="s">
        <v>2452</v>
      </c>
      <c r="E523" s="16"/>
      <c r="F523" s="14" t="s">
        <v>2453</v>
      </c>
      <c r="G523" s="14" t="s">
        <v>2433</v>
      </c>
      <c r="H523" s="14" t="s">
        <v>2434</v>
      </c>
      <c r="I523" s="15">
        <v>5.9</v>
      </c>
      <c r="J523" s="77">
        <v>5</v>
      </c>
      <c r="K523" s="92"/>
    </row>
    <row r="524" spans="1:11" ht="30.6" x14ac:dyDescent="0.25">
      <c r="A524" s="14" t="s">
        <v>1505</v>
      </c>
      <c r="B524" s="14" t="s">
        <v>2437</v>
      </c>
      <c r="C524" s="14" t="s">
        <v>2454</v>
      </c>
      <c r="D524" s="16" t="s">
        <v>2455</v>
      </c>
      <c r="E524" s="16" t="s">
        <v>2456</v>
      </c>
      <c r="F524" s="14" t="s">
        <v>2457</v>
      </c>
      <c r="G524" s="14" t="s">
        <v>2458</v>
      </c>
      <c r="H524" s="14" t="s">
        <v>2459</v>
      </c>
      <c r="I524" s="15">
        <v>84</v>
      </c>
      <c r="J524" s="77">
        <v>5</v>
      </c>
      <c r="K524" s="92"/>
    </row>
    <row r="525" spans="1:11" ht="71.400000000000006" x14ac:dyDescent="0.25">
      <c r="A525" s="14" t="s">
        <v>1505</v>
      </c>
      <c r="B525" s="14" t="s">
        <v>2437</v>
      </c>
      <c r="C525" s="14"/>
      <c r="D525" s="16" t="s">
        <v>2456</v>
      </c>
      <c r="E525" s="16"/>
      <c r="F525" s="14" t="s">
        <v>2460</v>
      </c>
      <c r="G525" s="14"/>
      <c r="H525" s="14" t="s">
        <v>1847</v>
      </c>
      <c r="I525" s="15">
        <v>81</v>
      </c>
      <c r="J525" s="77">
        <v>5</v>
      </c>
      <c r="K525" s="92"/>
    </row>
    <row r="526" spans="1:11" ht="71.400000000000006" x14ac:dyDescent="0.25">
      <c r="A526" s="14" t="s">
        <v>1505</v>
      </c>
      <c r="B526" s="14" t="s">
        <v>2437</v>
      </c>
      <c r="C526" s="14" t="s">
        <v>2461</v>
      </c>
      <c r="D526" s="16" t="s">
        <v>2456</v>
      </c>
      <c r="E526" s="16"/>
      <c r="F526" s="14" t="s">
        <v>2462</v>
      </c>
      <c r="G526" s="14" t="s">
        <v>1663</v>
      </c>
      <c r="H526" s="14" t="s">
        <v>1664</v>
      </c>
      <c r="I526" s="15">
        <v>76.02</v>
      </c>
      <c r="J526" s="77">
        <v>5</v>
      </c>
      <c r="K526" s="92"/>
    </row>
    <row r="527" spans="1:11" ht="30.6" x14ac:dyDescent="0.25">
      <c r="A527" s="14" t="s">
        <v>1505</v>
      </c>
      <c r="B527" s="14" t="s">
        <v>2437</v>
      </c>
      <c r="C527" s="14"/>
      <c r="D527" s="16" t="s">
        <v>2463</v>
      </c>
      <c r="E527" s="16"/>
      <c r="F527" s="14" t="s">
        <v>2464</v>
      </c>
      <c r="G527" s="14"/>
      <c r="H527" s="14" t="s">
        <v>1695</v>
      </c>
      <c r="I527" s="15">
        <v>676.47</v>
      </c>
      <c r="J527" s="77">
        <v>5</v>
      </c>
      <c r="K527" s="92"/>
    </row>
    <row r="528" spans="1:11" ht="20.399999999999999" x14ac:dyDescent="0.25">
      <c r="A528" s="14" t="s">
        <v>1505</v>
      </c>
      <c r="B528" s="14" t="s">
        <v>2437</v>
      </c>
      <c r="C528" s="14"/>
      <c r="D528" s="16" t="s">
        <v>2463</v>
      </c>
      <c r="E528" s="16"/>
      <c r="F528" s="14" t="s">
        <v>2465</v>
      </c>
      <c r="G528" s="14"/>
      <c r="H528" s="14" t="s">
        <v>1695</v>
      </c>
      <c r="I528" s="15">
        <v>190.85</v>
      </c>
      <c r="J528" s="77">
        <v>5</v>
      </c>
      <c r="K528" s="92"/>
    </row>
    <row r="529" spans="1:11" ht="13.2" x14ac:dyDescent="0.25">
      <c r="A529" s="14" t="s">
        <v>1505</v>
      </c>
      <c r="B529" s="14"/>
      <c r="C529" s="14"/>
      <c r="D529" s="16"/>
      <c r="E529" s="16"/>
      <c r="F529" s="14" t="s">
        <v>2466</v>
      </c>
      <c r="G529" s="14"/>
      <c r="H529" s="14"/>
      <c r="I529" s="15"/>
      <c r="J529" s="77">
        <v>5</v>
      </c>
      <c r="K529" s="92"/>
    </row>
    <row r="530" spans="1:11" ht="13.2" x14ac:dyDescent="0.25">
      <c r="A530" s="14" t="s">
        <v>1505</v>
      </c>
      <c r="B530" s="14"/>
      <c r="C530" s="14"/>
      <c r="D530" s="16"/>
      <c r="E530" s="16"/>
      <c r="F530" s="14" t="s">
        <v>2467</v>
      </c>
      <c r="G530" s="14"/>
      <c r="H530" s="14"/>
      <c r="I530" s="15"/>
      <c r="J530" s="77">
        <v>5</v>
      </c>
      <c r="K530" s="92"/>
    </row>
    <row r="531" spans="1:11" ht="30.6" x14ac:dyDescent="0.25">
      <c r="A531" s="14" t="s">
        <v>1505</v>
      </c>
      <c r="B531" s="14"/>
      <c r="C531" s="14"/>
      <c r="D531" s="16"/>
      <c r="E531" s="16"/>
      <c r="F531" s="14" t="s">
        <v>2468</v>
      </c>
      <c r="G531" s="14"/>
      <c r="H531" s="14"/>
      <c r="I531" s="15"/>
      <c r="J531" s="77">
        <v>5</v>
      </c>
      <c r="K531" s="92"/>
    </row>
    <row r="532" spans="1:11" ht="40.799999999999997" x14ac:dyDescent="0.25">
      <c r="A532" s="14" t="s">
        <v>1505</v>
      </c>
      <c r="B532" s="14" t="s">
        <v>1890</v>
      </c>
      <c r="C532" s="14"/>
      <c r="D532" s="16" t="s">
        <v>1700</v>
      </c>
      <c r="E532" s="16"/>
      <c r="F532" s="14" t="s">
        <v>2469</v>
      </c>
      <c r="G532" s="14">
        <v>31692907</v>
      </c>
      <c r="H532" s="14" t="s">
        <v>1509</v>
      </c>
      <c r="I532" s="15">
        <v>420.31</v>
      </c>
      <c r="J532" s="77">
        <v>5</v>
      </c>
      <c r="K532" s="92"/>
    </row>
    <row r="533" spans="1:11" ht="51" x14ac:dyDescent="0.25">
      <c r="A533" s="14" t="s">
        <v>1505</v>
      </c>
      <c r="B533" s="14" t="s">
        <v>2470</v>
      </c>
      <c r="C533" s="14"/>
      <c r="D533" s="16" t="s">
        <v>1592</v>
      </c>
      <c r="E533" s="16"/>
      <c r="F533" s="14" t="s">
        <v>2471</v>
      </c>
      <c r="G533" s="14"/>
      <c r="H533" s="14" t="s">
        <v>2472</v>
      </c>
      <c r="I533" s="15">
        <v>247.1</v>
      </c>
      <c r="J533" s="77">
        <v>5</v>
      </c>
      <c r="K533" s="92"/>
    </row>
    <row r="534" spans="1:11" ht="40.799999999999997" x14ac:dyDescent="0.25">
      <c r="A534" s="14" t="s">
        <v>1505</v>
      </c>
      <c r="B534" s="14" t="s">
        <v>2470</v>
      </c>
      <c r="C534" s="14">
        <v>2025421003</v>
      </c>
      <c r="D534" s="16" t="s">
        <v>1592</v>
      </c>
      <c r="E534" s="16"/>
      <c r="F534" s="14" t="s">
        <v>2473</v>
      </c>
      <c r="G534" s="14">
        <v>41932676</v>
      </c>
      <c r="H534" s="14" t="s">
        <v>2474</v>
      </c>
      <c r="I534" s="15">
        <v>310</v>
      </c>
      <c r="J534" s="77">
        <v>5</v>
      </c>
      <c r="K534" s="92"/>
    </row>
    <row r="535" spans="1:11" ht="61.2" x14ac:dyDescent="0.25">
      <c r="A535" s="14" t="s">
        <v>1505</v>
      </c>
      <c r="B535" s="14" t="s">
        <v>2470</v>
      </c>
      <c r="C535" s="14">
        <v>2025200</v>
      </c>
      <c r="D535" s="16" t="s">
        <v>2475</v>
      </c>
      <c r="E535" s="16"/>
      <c r="F535" s="14" t="s">
        <v>2476</v>
      </c>
      <c r="G535" s="14">
        <v>31637655</v>
      </c>
      <c r="H535" s="14" t="s">
        <v>2477</v>
      </c>
      <c r="I535" s="15">
        <v>307.5</v>
      </c>
      <c r="J535" s="77">
        <v>5</v>
      </c>
      <c r="K535" s="92"/>
    </row>
    <row r="536" spans="1:11" ht="51" x14ac:dyDescent="0.25">
      <c r="A536" s="14" t="s">
        <v>1505</v>
      </c>
      <c r="B536" s="14" t="s">
        <v>2470</v>
      </c>
      <c r="C536" s="14">
        <v>12025</v>
      </c>
      <c r="D536" s="16" t="s">
        <v>1948</v>
      </c>
      <c r="E536" s="16"/>
      <c r="F536" s="14" t="s">
        <v>2478</v>
      </c>
      <c r="G536" s="14">
        <v>53040376</v>
      </c>
      <c r="H536" s="14" t="s">
        <v>2479</v>
      </c>
      <c r="I536" s="15">
        <v>100</v>
      </c>
      <c r="J536" s="77">
        <v>5</v>
      </c>
      <c r="K536" s="92"/>
    </row>
    <row r="537" spans="1:11" ht="51" x14ac:dyDescent="0.25">
      <c r="A537" s="14" t="s">
        <v>1505</v>
      </c>
      <c r="B537" s="14" t="s">
        <v>2470</v>
      </c>
      <c r="C537" s="14" t="s">
        <v>2480</v>
      </c>
      <c r="D537" s="16" t="s">
        <v>1948</v>
      </c>
      <c r="E537" s="16"/>
      <c r="F537" s="14" t="s">
        <v>2481</v>
      </c>
      <c r="G537" s="14">
        <v>14223902</v>
      </c>
      <c r="H537" s="14" t="s">
        <v>2352</v>
      </c>
      <c r="I537" s="15">
        <v>140</v>
      </c>
      <c r="J537" s="77">
        <v>5</v>
      </c>
      <c r="K537" s="92"/>
    </row>
    <row r="538" spans="1:11" ht="30.6" x14ac:dyDescent="0.25">
      <c r="A538" s="14" t="s">
        <v>1505</v>
      </c>
      <c r="B538" s="14" t="s">
        <v>1890</v>
      </c>
      <c r="C538" s="14" t="s">
        <v>2482</v>
      </c>
      <c r="D538" s="16" t="s">
        <v>1610</v>
      </c>
      <c r="E538" s="16"/>
      <c r="F538" s="14" t="s">
        <v>2483</v>
      </c>
      <c r="G538" s="14"/>
      <c r="H538" s="14" t="s">
        <v>2484</v>
      </c>
      <c r="I538" s="15">
        <v>25</v>
      </c>
      <c r="J538" s="77">
        <v>5</v>
      </c>
      <c r="K538" s="92"/>
    </row>
    <row r="539" spans="1:11" ht="30.6" x14ac:dyDescent="0.25">
      <c r="A539" s="14" t="s">
        <v>1505</v>
      </c>
      <c r="B539" s="14"/>
      <c r="C539" s="14"/>
      <c r="D539" s="16"/>
      <c r="E539" s="16"/>
      <c r="F539" s="14" t="s">
        <v>2485</v>
      </c>
      <c r="G539" s="14"/>
      <c r="H539" s="14"/>
      <c r="I539" s="15"/>
      <c r="J539" s="77">
        <v>5</v>
      </c>
      <c r="K539" s="92"/>
    </row>
    <row r="540" spans="1:11" ht="40.799999999999997" x14ac:dyDescent="0.25">
      <c r="A540" s="14" t="s">
        <v>1505</v>
      </c>
      <c r="B540" s="14" t="s">
        <v>2486</v>
      </c>
      <c r="C540" s="14">
        <v>2025421004</v>
      </c>
      <c r="D540" s="16" t="s">
        <v>2169</v>
      </c>
      <c r="E540" s="16"/>
      <c r="F540" s="14" t="s">
        <v>2487</v>
      </c>
      <c r="G540" s="14">
        <v>41932676</v>
      </c>
      <c r="H540" s="14" t="s">
        <v>2474</v>
      </c>
      <c r="I540" s="15">
        <v>320</v>
      </c>
      <c r="J540" s="77">
        <v>5</v>
      </c>
      <c r="K540" s="92"/>
    </row>
    <row r="541" spans="1:11" ht="51" x14ac:dyDescent="0.25">
      <c r="A541" s="14" t="s">
        <v>1505</v>
      </c>
      <c r="B541" s="14" t="s">
        <v>2486</v>
      </c>
      <c r="C541" s="14"/>
      <c r="D541" s="16" t="s">
        <v>1540</v>
      </c>
      <c r="E541" s="16"/>
      <c r="F541" s="14" t="s">
        <v>2488</v>
      </c>
      <c r="G541" s="14"/>
      <c r="H541" s="14" t="s">
        <v>2489</v>
      </c>
      <c r="I541" s="15">
        <v>422.2</v>
      </c>
      <c r="J541" s="77">
        <v>5</v>
      </c>
      <c r="K541" s="92"/>
    </row>
    <row r="542" spans="1:11" ht="40.799999999999997" x14ac:dyDescent="0.25">
      <c r="A542" s="14" t="s">
        <v>1505</v>
      </c>
      <c r="B542" s="14" t="s">
        <v>2486</v>
      </c>
      <c r="C542" s="14">
        <v>20250126</v>
      </c>
      <c r="D542" s="16" t="s">
        <v>2173</v>
      </c>
      <c r="E542" s="16"/>
      <c r="F542" s="14" t="s">
        <v>2490</v>
      </c>
      <c r="G542" s="14">
        <v>42005400</v>
      </c>
      <c r="H542" s="14" t="s">
        <v>2491</v>
      </c>
      <c r="I542" s="15">
        <v>300</v>
      </c>
      <c r="J542" s="77">
        <v>5</v>
      </c>
      <c r="K542" s="92"/>
    </row>
    <row r="543" spans="1:11" ht="40.799999999999997" x14ac:dyDescent="0.25">
      <c r="A543" s="14" t="s">
        <v>1505</v>
      </c>
      <c r="B543" s="14" t="s">
        <v>2486</v>
      </c>
      <c r="C543" s="14">
        <v>202508</v>
      </c>
      <c r="D543" s="16" t="s">
        <v>2173</v>
      </c>
      <c r="E543" s="16"/>
      <c r="F543" s="14" t="s">
        <v>2492</v>
      </c>
      <c r="G543" s="14">
        <v>37956035</v>
      </c>
      <c r="H543" s="14" t="s">
        <v>2001</v>
      </c>
      <c r="I543" s="15">
        <v>210</v>
      </c>
      <c r="J543" s="77">
        <v>5</v>
      </c>
      <c r="K543" s="92"/>
    </row>
    <row r="544" spans="1:11" ht="51" x14ac:dyDescent="0.25">
      <c r="A544" s="14" t="s">
        <v>1505</v>
      </c>
      <c r="B544" s="14" t="s">
        <v>2486</v>
      </c>
      <c r="C544" s="14" t="s">
        <v>1892</v>
      </c>
      <c r="D544" s="16" t="s">
        <v>1792</v>
      </c>
      <c r="E544" s="16"/>
      <c r="F544" s="14" t="s">
        <v>2493</v>
      </c>
      <c r="G544" s="14">
        <v>31692907</v>
      </c>
      <c r="H544" s="14" t="s">
        <v>1509</v>
      </c>
      <c r="I544" s="15">
        <v>959.13</v>
      </c>
      <c r="J544" s="77">
        <v>5</v>
      </c>
      <c r="K544" s="92"/>
    </row>
    <row r="545" spans="1:11" ht="20.399999999999999" x14ac:dyDescent="0.25">
      <c r="A545" s="14" t="s">
        <v>1505</v>
      </c>
      <c r="B545" s="14"/>
      <c r="C545" s="14"/>
      <c r="D545" s="16"/>
      <c r="E545" s="16"/>
      <c r="F545" s="14" t="s">
        <v>2494</v>
      </c>
      <c r="G545" s="14"/>
      <c r="H545" s="14"/>
      <c r="I545" s="15"/>
      <c r="J545" s="77">
        <v>5</v>
      </c>
      <c r="K545" s="92"/>
    </row>
    <row r="546" spans="1:11" ht="30.6" x14ac:dyDescent="0.25">
      <c r="A546" s="14" t="s">
        <v>1505</v>
      </c>
      <c r="B546" s="14" t="s">
        <v>2495</v>
      </c>
      <c r="C546" s="14">
        <v>10250017</v>
      </c>
      <c r="D546" s="16" t="s">
        <v>2496</v>
      </c>
      <c r="E546" s="16"/>
      <c r="F546" s="14" t="s">
        <v>2497</v>
      </c>
      <c r="G546" s="14">
        <v>47554282</v>
      </c>
      <c r="H546" s="14" t="s">
        <v>2498</v>
      </c>
      <c r="I546" s="15">
        <v>500</v>
      </c>
      <c r="J546" s="77">
        <v>5</v>
      </c>
      <c r="K546" s="92"/>
    </row>
    <row r="547" spans="1:11" ht="40.799999999999997" x14ac:dyDescent="0.25">
      <c r="A547" s="14" t="s">
        <v>1505</v>
      </c>
      <c r="B547" s="14" t="s">
        <v>2495</v>
      </c>
      <c r="C547" s="14">
        <v>2025421005</v>
      </c>
      <c r="D547" s="16" t="s">
        <v>2496</v>
      </c>
      <c r="E547" s="16"/>
      <c r="F547" s="14" t="s">
        <v>2499</v>
      </c>
      <c r="G547" s="14">
        <v>41932676</v>
      </c>
      <c r="H547" s="14" t="s">
        <v>2474</v>
      </c>
      <c r="I547" s="15">
        <v>440</v>
      </c>
      <c r="J547" s="77">
        <v>5</v>
      </c>
      <c r="K547" s="92"/>
    </row>
    <row r="548" spans="1:11" ht="61.2" x14ac:dyDescent="0.25">
      <c r="A548" s="14" t="s">
        <v>1505</v>
      </c>
      <c r="B548" s="14" t="s">
        <v>2495</v>
      </c>
      <c r="C548" s="14"/>
      <c r="D548" s="16" t="s">
        <v>1728</v>
      </c>
      <c r="E548" s="16"/>
      <c r="F548" s="14" t="s">
        <v>2500</v>
      </c>
      <c r="G548" s="14"/>
      <c r="H548" s="14" t="s">
        <v>2501</v>
      </c>
      <c r="I548" s="15">
        <v>667.4</v>
      </c>
      <c r="J548" s="77">
        <v>5</v>
      </c>
      <c r="K548" s="92"/>
    </row>
    <row r="549" spans="1:11" ht="51" x14ac:dyDescent="0.25">
      <c r="A549" s="14" t="s">
        <v>1505</v>
      </c>
      <c r="B549" s="14" t="s">
        <v>2495</v>
      </c>
      <c r="C549" s="14" t="s">
        <v>1892</v>
      </c>
      <c r="D549" s="16" t="s">
        <v>1792</v>
      </c>
      <c r="E549" s="16"/>
      <c r="F549" s="14" t="s">
        <v>2502</v>
      </c>
      <c r="G549" s="14">
        <v>31692907</v>
      </c>
      <c r="H549" s="14" t="s">
        <v>1509</v>
      </c>
      <c r="I549" s="15">
        <v>931.63</v>
      </c>
      <c r="J549" s="77">
        <v>5</v>
      </c>
      <c r="K549" s="92"/>
    </row>
    <row r="550" spans="1:11" ht="20.399999999999999" x14ac:dyDescent="0.25">
      <c r="A550" s="14" t="s">
        <v>1505</v>
      </c>
      <c r="B550" s="14" t="s">
        <v>2495</v>
      </c>
      <c r="C550" s="14">
        <v>2025003</v>
      </c>
      <c r="D550" s="16" t="s">
        <v>1806</v>
      </c>
      <c r="E550" s="16"/>
      <c r="F550" s="14" t="s">
        <v>2503</v>
      </c>
      <c r="G550" s="14">
        <v>42311730</v>
      </c>
      <c r="H550" s="14" t="s">
        <v>2504</v>
      </c>
      <c r="I550" s="15">
        <v>280</v>
      </c>
      <c r="J550" s="77">
        <v>5</v>
      </c>
      <c r="K550" s="92"/>
    </row>
    <row r="551" spans="1:11" ht="30.6" x14ac:dyDescent="0.25">
      <c r="A551" s="14" t="s">
        <v>1505</v>
      </c>
      <c r="B551" s="14"/>
      <c r="C551" s="14"/>
      <c r="D551" s="16"/>
      <c r="E551" s="16"/>
      <c r="F551" s="14" t="s">
        <v>2505</v>
      </c>
      <c r="G551" s="14"/>
      <c r="H551" s="14"/>
      <c r="I551" s="15"/>
      <c r="J551" s="77">
        <v>5</v>
      </c>
      <c r="K551" s="92"/>
    </row>
    <row r="552" spans="1:11" ht="40.799999999999997" x14ac:dyDescent="0.25">
      <c r="A552" s="14" t="s">
        <v>1505</v>
      </c>
      <c r="B552" s="14" t="s">
        <v>2506</v>
      </c>
      <c r="C552" s="14">
        <v>2025421001</v>
      </c>
      <c r="D552" s="16" t="s">
        <v>1676</v>
      </c>
      <c r="E552" s="16"/>
      <c r="F552" s="14" t="s">
        <v>2507</v>
      </c>
      <c r="G552" s="14">
        <v>41932676</v>
      </c>
      <c r="H552" s="14" t="s">
        <v>2474</v>
      </c>
      <c r="I552" s="15">
        <v>320</v>
      </c>
      <c r="J552" s="77">
        <v>5</v>
      </c>
      <c r="K552" s="92"/>
    </row>
    <row r="553" spans="1:11" ht="40.799999999999997" x14ac:dyDescent="0.25">
      <c r="A553" s="14" t="s">
        <v>1505</v>
      </c>
      <c r="B553" s="14" t="s">
        <v>2506</v>
      </c>
      <c r="C553" s="14"/>
      <c r="D553" s="16" t="s">
        <v>1572</v>
      </c>
      <c r="E553" s="16"/>
      <c r="F553" s="14" t="s">
        <v>2508</v>
      </c>
      <c r="G553" s="14"/>
      <c r="H553" s="14" t="s">
        <v>2509</v>
      </c>
      <c r="I553" s="15">
        <v>264</v>
      </c>
      <c r="J553" s="77">
        <v>5</v>
      </c>
      <c r="K553" s="92"/>
    </row>
    <row r="554" spans="1:11" ht="40.799999999999997" x14ac:dyDescent="0.25">
      <c r="A554" s="14" t="s">
        <v>1505</v>
      </c>
      <c r="B554" s="14" t="s">
        <v>2506</v>
      </c>
      <c r="C554" s="14">
        <v>20250112</v>
      </c>
      <c r="D554" s="16" t="s">
        <v>1721</v>
      </c>
      <c r="E554" s="16"/>
      <c r="F554" s="14" t="s">
        <v>2510</v>
      </c>
      <c r="G554" s="14">
        <v>42005400</v>
      </c>
      <c r="H554" s="14" t="s">
        <v>2491</v>
      </c>
      <c r="I554" s="15">
        <v>350</v>
      </c>
      <c r="J554" s="77">
        <v>5</v>
      </c>
      <c r="K554" s="92"/>
    </row>
    <row r="555" spans="1:11" ht="40.799999999999997" x14ac:dyDescent="0.25">
      <c r="A555" s="14" t="s">
        <v>1505</v>
      </c>
      <c r="B555" s="14" t="s">
        <v>2506</v>
      </c>
      <c r="C555" s="14">
        <v>202502</v>
      </c>
      <c r="D555" s="16" t="s">
        <v>1721</v>
      </c>
      <c r="E555" s="16"/>
      <c r="F555" s="14" t="s">
        <v>2492</v>
      </c>
      <c r="G555" s="14">
        <v>37956035</v>
      </c>
      <c r="H555" s="14" t="s">
        <v>2001</v>
      </c>
      <c r="I555" s="15">
        <v>210</v>
      </c>
      <c r="J555" s="77">
        <v>5</v>
      </c>
      <c r="K555" s="92"/>
    </row>
    <row r="556" spans="1:11" ht="40.799999999999997" x14ac:dyDescent="0.25">
      <c r="A556" s="14" t="s">
        <v>1505</v>
      </c>
      <c r="B556" s="14" t="s">
        <v>1888</v>
      </c>
      <c r="C556" s="14"/>
      <c r="D556" s="16" t="s">
        <v>1700</v>
      </c>
      <c r="E556" s="16"/>
      <c r="F556" s="14" t="s">
        <v>2511</v>
      </c>
      <c r="G556" s="14">
        <v>31692907</v>
      </c>
      <c r="H556" s="14" t="s">
        <v>1509</v>
      </c>
      <c r="I556" s="15">
        <v>560.55999999999995</v>
      </c>
      <c r="J556" s="77">
        <v>5</v>
      </c>
      <c r="K556" s="92"/>
    </row>
    <row r="557" spans="1:11" ht="30.6" x14ac:dyDescent="0.25">
      <c r="A557" s="14" t="s">
        <v>1505</v>
      </c>
      <c r="B557" s="14"/>
      <c r="C557" s="14"/>
      <c r="D557" s="16"/>
      <c r="E557" s="16"/>
      <c r="F557" s="14" t="s">
        <v>2512</v>
      </c>
      <c r="G557" s="14"/>
      <c r="H557" s="14"/>
      <c r="I557" s="15"/>
      <c r="J557" s="77">
        <v>5</v>
      </c>
      <c r="K557" s="92"/>
    </row>
    <row r="558" spans="1:11" ht="40.799999999999997" x14ac:dyDescent="0.25">
      <c r="A558" s="14" t="s">
        <v>1505</v>
      </c>
      <c r="B558" s="14" t="s">
        <v>2513</v>
      </c>
      <c r="C558" s="14">
        <v>2025421005</v>
      </c>
      <c r="D558" s="16" t="s">
        <v>1957</v>
      </c>
      <c r="E558" s="16"/>
      <c r="F558" s="14" t="s">
        <v>2514</v>
      </c>
      <c r="G558" s="14">
        <v>41932676</v>
      </c>
      <c r="H558" s="14" t="s">
        <v>2474</v>
      </c>
      <c r="I558" s="15">
        <v>320</v>
      </c>
      <c r="J558" s="77">
        <v>5</v>
      </c>
      <c r="K558" s="92"/>
    </row>
    <row r="559" spans="1:11" ht="51" x14ac:dyDescent="0.25">
      <c r="A559" s="14" t="s">
        <v>1505</v>
      </c>
      <c r="B559" s="14" t="s">
        <v>2513</v>
      </c>
      <c r="C559" s="14"/>
      <c r="D559" s="16" t="s">
        <v>1766</v>
      </c>
      <c r="E559" s="16"/>
      <c r="F559" s="14" t="s">
        <v>2515</v>
      </c>
      <c r="G559" s="14"/>
      <c r="H559" s="14" t="s">
        <v>2516</v>
      </c>
      <c r="I559" s="15">
        <v>480.3</v>
      </c>
      <c r="J559" s="77">
        <v>5</v>
      </c>
      <c r="K559" s="92"/>
    </row>
    <row r="560" spans="1:11" ht="40.799999999999997" x14ac:dyDescent="0.25">
      <c r="A560" s="14" t="s">
        <v>1505</v>
      </c>
      <c r="B560" s="14" t="s">
        <v>2513</v>
      </c>
      <c r="C560" s="14">
        <v>20250132</v>
      </c>
      <c r="D560" s="16" t="s">
        <v>1797</v>
      </c>
      <c r="E560" s="16"/>
      <c r="F560" s="14" t="s">
        <v>2517</v>
      </c>
      <c r="G560" s="14">
        <v>42005400</v>
      </c>
      <c r="H560" s="14" t="s">
        <v>2491</v>
      </c>
      <c r="I560" s="15">
        <v>300</v>
      </c>
      <c r="J560" s="77">
        <v>5</v>
      </c>
      <c r="K560" s="92"/>
    </row>
    <row r="561" spans="1:11" ht="40.799999999999997" x14ac:dyDescent="0.25">
      <c r="A561" s="14" t="s">
        <v>1505</v>
      </c>
      <c r="B561" s="14" t="s">
        <v>2513</v>
      </c>
      <c r="C561" s="14">
        <v>202510</v>
      </c>
      <c r="D561" s="16" t="s">
        <v>2207</v>
      </c>
      <c r="E561" s="16"/>
      <c r="F561" s="14" t="s">
        <v>2492</v>
      </c>
      <c r="G561" s="14">
        <v>37956035</v>
      </c>
      <c r="H561" s="14" t="s">
        <v>2001</v>
      </c>
      <c r="I561" s="15">
        <v>210</v>
      </c>
      <c r="J561" s="77">
        <v>5</v>
      </c>
      <c r="K561" s="92"/>
    </row>
    <row r="562" spans="1:11" ht="51" x14ac:dyDescent="0.25">
      <c r="A562" s="14" t="s">
        <v>1505</v>
      </c>
      <c r="B562" s="14" t="s">
        <v>1894</v>
      </c>
      <c r="C562" s="14"/>
      <c r="D562" s="16" t="s">
        <v>1513</v>
      </c>
      <c r="E562" s="16"/>
      <c r="F562" s="14" t="s">
        <v>2518</v>
      </c>
      <c r="G562" s="14">
        <v>31692907</v>
      </c>
      <c r="H562" s="14" t="s">
        <v>1509</v>
      </c>
      <c r="I562" s="15">
        <v>938.4</v>
      </c>
      <c r="J562" s="77">
        <v>5</v>
      </c>
      <c r="K562" s="92"/>
    </row>
    <row r="563" spans="1:11" ht="102" x14ac:dyDescent="0.25">
      <c r="A563" s="14" t="s">
        <v>1505</v>
      </c>
      <c r="B563" s="14"/>
      <c r="C563" s="14"/>
      <c r="D563" s="16"/>
      <c r="E563" s="16"/>
      <c r="F563" s="14" t="s">
        <v>2519</v>
      </c>
      <c r="G563" s="14"/>
      <c r="H563" s="14"/>
      <c r="I563" s="15"/>
      <c r="J563" s="77">
        <v>5</v>
      </c>
      <c r="K563" s="92"/>
    </row>
    <row r="564" spans="1:11" ht="40.799999999999997" x14ac:dyDescent="0.25">
      <c r="A564" s="14" t="s">
        <v>1505</v>
      </c>
      <c r="B564" s="14" t="s">
        <v>1759</v>
      </c>
      <c r="C564" s="14" t="s">
        <v>2520</v>
      </c>
      <c r="D564" s="16" t="s">
        <v>1753</v>
      </c>
      <c r="E564" s="16" t="s">
        <v>1766</v>
      </c>
      <c r="F564" s="14" t="s">
        <v>2521</v>
      </c>
      <c r="G564" s="14">
        <v>55095721</v>
      </c>
      <c r="H564" s="14" t="s">
        <v>2522</v>
      </c>
      <c r="I564" s="15">
        <v>108</v>
      </c>
      <c r="J564" s="77">
        <v>5</v>
      </c>
      <c r="K564" s="92"/>
    </row>
    <row r="565" spans="1:11" ht="30.6" x14ac:dyDescent="0.25">
      <c r="A565" s="14" t="s">
        <v>1505</v>
      </c>
      <c r="B565" s="14" t="s">
        <v>1759</v>
      </c>
      <c r="C565" s="14"/>
      <c r="D565" s="16" t="s">
        <v>1766</v>
      </c>
      <c r="E565" s="16"/>
      <c r="F565" s="14" t="s">
        <v>2523</v>
      </c>
      <c r="G565" s="14"/>
      <c r="H565" s="14" t="s">
        <v>2524</v>
      </c>
      <c r="I565" s="15">
        <v>78.2</v>
      </c>
      <c r="J565" s="77">
        <v>5</v>
      </c>
      <c r="K565" s="92"/>
    </row>
    <row r="566" spans="1:11" ht="40.799999999999997" x14ac:dyDescent="0.25">
      <c r="A566" s="14" t="s">
        <v>1505</v>
      </c>
      <c r="B566" s="14" t="s">
        <v>2525</v>
      </c>
      <c r="C566" s="14">
        <v>1020251060</v>
      </c>
      <c r="D566" s="16" t="s">
        <v>2103</v>
      </c>
      <c r="E566" s="16"/>
      <c r="F566" s="14" t="s">
        <v>2526</v>
      </c>
      <c r="G566" s="14">
        <v>47632470</v>
      </c>
      <c r="H566" s="14" t="s">
        <v>2527</v>
      </c>
      <c r="I566" s="15">
        <v>178</v>
      </c>
      <c r="J566" s="77">
        <v>5</v>
      </c>
      <c r="K566" s="92"/>
    </row>
    <row r="567" spans="1:11" ht="40.799999999999997" x14ac:dyDescent="0.25">
      <c r="A567" s="14" t="s">
        <v>1505</v>
      </c>
      <c r="B567" s="14" t="s">
        <v>2528</v>
      </c>
      <c r="C567" s="14"/>
      <c r="D567" s="16" t="s">
        <v>2529</v>
      </c>
      <c r="E567" s="16"/>
      <c r="F567" s="14" t="s">
        <v>2530</v>
      </c>
      <c r="G567" s="14"/>
      <c r="H567" s="14" t="s">
        <v>2531</v>
      </c>
      <c r="I567" s="15">
        <v>400</v>
      </c>
      <c r="J567" s="77">
        <v>5</v>
      </c>
      <c r="K567" s="92"/>
    </row>
    <row r="568" spans="1:11" ht="51" x14ac:dyDescent="0.25">
      <c r="A568" s="14" t="s">
        <v>1505</v>
      </c>
      <c r="B568" s="14" t="s">
        <v>2532</v>
      </c>
      <c r="C568" s="14" t="s">
        <v>2533</v>
      </c>
      <c r="D568" s="16" t="s">
        <v>2534</v>
      </c>
      <c r="E568" s="16"/>
      <c r="F568" s="14" t="s">
        <v>2535</v>
      </c>
      <c r="G568" s="14">
        <v>47565969</v>
      </c>
      <c r="H568" s="14" t="s">
        <v>2536</v>
      </c>
      <c r="I568" s="15">
        <v>831.01</v>
      </c>
      <c r="J568" s="77">
        <v>5</v>
      </c>
      <c r="K568" s="92"/>
    </row>
    <row r="569" spans="1:11" ht="30.6" x14ac:dyDescent="0.25">
      <c r="A569" s="14" t="s">
        <v>1505</v>
      </c>
      <c r="B569" s="14" t="s">
        <v>2537</v>
      </c>
      <c r="C569" s="14" t="s">
        <v>2538</v>
      </c>
      <c r="D569" s="16" t="s">
        <v>1564</v>
      </c>
      <c r="E569" s="16"/>
      <c r="F569" s="14" t="s">
        <v>2539</v>
      </c>
      <c r="G569" s="14">
        <v>35774282</v>
      </c>
      <c r="H569" s="14" t="s">
        <v>2540</v>
      </c>
      <c r="I569" s="15">
        <v>79.2</v>
      </c>
      <c r="J569" s="77">
        <v>5</v>
      </c>
      <c r="K569" s="92"/>
    </row>
    <row r="570" spans="1:11" ht="30.6" x14ac:dyDescent="0.25">
      <c r="A570" s="14" t="s">
        <v>1505</v>
      </c>
      <c r="B570" s="14" t="s">
        <v>2541</v>
      </c>
      <c r="C570" s="14" t="s">
        <v>2542</v>
      </c>
      <c r="D570" s="16" t="s">
        <v>1564</v>
      </c>
      <c r="E570" s="16"/>
      <c r="F570" s="14" t="s">
        <v>2543</v>
      </c>
      <c r="G570" s="14">
        <v>35774282</v>
      </c>
      <c r="H570" s="14" t="s">
        <v>2540</v>
      </c>
      <c r="I570" s="15">
        <v>37.28</v>
      </c>
      <c r="J570" s="77">
        <v>5</v>
      </c>
      <c r="K570" s="92"/>
    </row>
    <row r="571" spans="1:11" ht="51" x14ac:dyDescent="0.25">
      <c r="A571" s="14" t="s">
        <v>1505</v>
      </c>
      <c r="B571" s="14" t="s">
        <v>2544</v>
      </c>
      <c r="C571" s="14">
        <v>20250137</v>
      </c>
      <c r="D571" s="16" t="s">
        <v>1710</v>
      </c>
      <c r="E571" s="16"/>
      <c r="F571" s="14" t="s">
        <v>2545</v>
      </c>
      <c r="G571" s="14">
        <v>50104527</v>
      </c>
      <c r="H571" s="14" t="s">
        <v>2546</v>
      </c>
      <c r="I571" s="15">
        <v>442.8</v>
      </c>
      <c r="J571" s="77">
        <v>5</v>
      </c>
      <c r="K571" s="92"/>
    </row>
    <row r="572" spans="1:11" ht="40.799999999999997" x14ac:dyDescent="0.25">
      <c r="A572" s="14" t="s">
        <v>1505</v>
      </c>
      <c r="B572" s="14" t="s">
        <v>2547</v>
      </c>
      <c r="C572" s="14">
        <v>20250137</v>
      </c>
      <c r="D572" s="16" t="s">
        <v>2169</v>
      </c>
      <c r="E572" s="16"/>
      <c r="F572" s="14" t="s">
        <v>2548</v>
      </c>
      <c r="G572" s="14">
        <v>36747599</v>
      </c>
      <c r="H572" s="14" t="s">
        <v>2549</v>
      </c>
      <c r="I572" s="15">
        <v>1274.28</v>
      </c>
      <c r="J572" s="77">
        <v>5</v>
      </c>
      <c r="K572" s="92"/>
    </row>
    <row r="573" spans="1:11" ht="30.6" x14ac:dyDescent="0.25">
      <c r="A573" s="14" t="s">
        <v>1505</v>
      </c>
      <c r="B573" s="14" t="s">
        <v>2550</v>
      </c>
      <c r="C573" s="14" t="s">
        <v>2551</v>
      </c>
      <c r="D573" s="16" t="s">
        <v>1948</v>
      </c>
      <c r="E573" s="16"/>
      <c r="F573" s="14" t="s">
        <v>2552</v>
      </c>
      <c r="G573" s="14">
        <v>35774282</v>
      </c>
      <c r="H573" s="14" t="s">
        <v>2540</v>
      </c>
      <c r="I573" s="15">
        <v>26.4</v>
      </c>
      <c r="J573" s="77">
        <v>5</v>
      </c>
      <c r="K573" s="92"/>
    </row>
    <row r="574" spans="1:11" ht="40.799999999999997" x14ac:dyDescent="0.25">
      <c r="A574" s="14" t="s">
        <v>1505</v>
      </c>
      <c r="B574" s="14" t="s">
        <v>2553</v>
      </c>
      <c r="C574" s="14" t="s">
        <v>2554</v>
      </c>
      <c r="D574" s="16" t="s">
        <v>1700</v>
      </c>
      <c r="E574" s="16"/>
      <c r="F574" s="14" t="s">
        <v>2555</v>
      </c>
      <c r="G574" s="14">
        <v>8339864</v>
      </c>
      <c r="H574" s="14" t="s">
        <v>2556</v>
      </c>
      <c r="I574" s="15">
        <v>83.9</v>
      </c>
      <c r="J574" s="77">
        <v>5</v>
      </c>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0.399999999999999"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399999999999999"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x14ac:dyDescent="0.2">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9">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9">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90">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90">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9">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9">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1">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9">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9">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9">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1">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90">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9">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view="pageBreakPreview" zoomScale="60"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9" t="str">
        <f>Spolu!C3&amp;", "&amp;Spolu!C6</f>
        <v>Slovenský zväz Judo, Olympijské námestie 14290/1, Bratislava, 831 04</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1275</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0"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2" t="s">
        <v>1288</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1290</v>
      </c>
    </row>
    <row r="15" spans="1:16" ht="32.1" customHeight="1" thickBot="1" x14ac:dyDescent="0.3">
      <c r="A15" s="139" t="s">
        <v>1291</v>
      </c>
      <c r="B15" s="374" t="s">
        <v>1292</v>
      </c>
      <c r="C15" s="375"/>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4"/>
      <c r="N17" s="137" t="str">
        <f t="shared" si="0"/>
        <v xml:space="preserve">q - </v>
      </c>
      <c r="O17" s="137" t="s">
        <v>367</v>
      </c>
    </row>
    <row r="18" spans="1:16" x14ac:dyDescent="0.25">
      <c r="B18" s="193" t="s">
        <v>1299</v>
      </c>
      <c r="C18" s="142" t="str">
        <f>Spolu!C4</f>
        <v>17308518</v>
      </c>
      <c r="E18" s="147" t="s">
        <v>1300</v>
      </c>
      <c r="F18" s="284">
        <v>421947749446</v>
      </c>
      <c r="N18" s="137" t="str">
        <f t="shared" si="0"/>
        <v xml:space="preserve">r - </v>
      </c>
      <c r="O18" s="137" t="s">
        <v>368</v>
      </c>
    </row>
    <row r="19" spans="1:16" x14ac:dyDescent="0.25">
      <c r="E19" s="147" t="s">
        <v>1301</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68" t="s">
        <v>1302</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view="pageBreakPreview" zoomScale="60"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9" t="str">
        <f>Spolu!C3&amp;", "&amp;Spolu!C6</f>
        <v>Slovenský zväz Judo, Olympijské námestie 14290/1, Bratislava, 831 04</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1275</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2" t="s">
        <v>1307</v>
      </c>
      <c r="B12" s="372"/>
      <c r="C12" s="372"/>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1399</v>
      </c>
      <c r="N13" s="137" t="str">
        <f t="shared" si="0"/>
        <v>m - organizácia tradičných športových podujatí</v>
      </c>
      <c r="O13" s="137" t="s">
        <v>362</v>
      </c>
      <c r="P13" s="137" t="str">
        <f>Spolu!B29</f>
        <v>organizácia tradičných športových podujatí</v>
      </c>
    </row>
    <row r="14" spans="1:16" ht="34.35" customHeight="1" x14ac:dyDescent="0.25">
      <c r="A14" s="139" t="s">
        <v>1291</v>
      </c>
      <c r="B14" s="374" t="s">
        <v>1309</v>
      </c>
      <c r="C14" s="375"/>
      <c r="F14" s="313"/>
      <c r="N14" s="137" t="str">
        <f t="shared" si="0"/>
        <v xml:space="preserve">n - </v>
      </c>
      <c r="O14" s="137" t="s">
        <v>364</v>
      </c>
    </row>
    <row r="15" spans="1:16" ht="34.35" customHeight="1" x14ac:dyDescent="0.25">
      <c r="A15" s="139" t="s">
        <v>1310</v>
      </c>
      <c r="B15" s="374"/>
      <c r="C15" s="375"/>
      <c r="F15" s="377"/>
      <c r="N15" s="137" t="str">
        <f t="shared" si="0"/>
        <v xml:space="preserve">o - </v>
      </c>
      <c r="O15" s="137" t="s">
        <v>365</v>
      </c>
    </row>
    <row r="16" spans="1:16" x14ac:dyDescent="0.25">
      <c r="A16" s="139" t="s">
        <v>1294</v>
      </c>
      <c r="B16" s="142">
        <f>F8</f>
        <v>0</v>
      </c>
      <c r="C16" s="137"/>
      <c r="F16" s="377"/>
      <c r="N16" s="137" t="str">
        <f t="shared" si="0"/>
        <v xml:space="preserve">p - </v>
      </c>
      <c r="O16" s="137" t="s">
        <v>366</v>
      </c>
    </row>
    <row r="17" spans="1:16" ht="32.1" customHeight="1" x14ac:dyDescent="0.25">
      <c r="A17" s="139" t="s">
        <v>1297</v>
      </c>
      <c r="B17" s="142">
        <f>F9</f>
        <v>0</v>
      </c>
      <c r="C17" s="137"/>
      <c r="F17" s="377"/>
      <c r="N17" s="137" t="str">
        <f t="shared" si="0"/>
        <v xml:space="preserve">q - </v>
      </c>
      <c r="O17" s="137" t="s">
        <v>367</v>
      </c>
    </row>
    <row r="18" spans="1:16" ht="15.6" thickBot="1" x14ac:dyDescent="0.3">
      <c r="B18" s="193" t="s">
        <v>1311</v>
      </c>
      <c r="C18" s="194">
        <v>31</v>
      </c>
      <c r="N18" s="137" t="str">
        <f t="shared" si="0"/>
        <v xml:space="preserve">r - </v>
      </c>
      <c r="O18" s="137" t="s">
        <v>368</v>
      </c>
    </row>
    <row r="19" spans="1:16" x14ac:dyDescent="0.25">
      <c r="B19" s="193" t="s">
        <v>1299</v>
      </c>
      <c r="C19" s="142" t="str">
        <f>Spolu!C4</f>
        <v>17308518</v>
      </c>
      <c r="F19" s="145" t="s">
        <v>1295</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1300</v>
      </c>
      <c r="G21" s="286">
        <v>421947749446</v>
      </c>
      <c r="H21" s="148"/>
      <c r="N21" s="137" t="str">
        <f>O21&amp;" - "&amp;P21</f>
        <v>026 01 - Šport pre všetkých, školský a univerzitný šport</v>
      </c>
      <c r="O21" s="137" t="s">
        <v>317</v>
      </c>
      <c r="P21" s="137" t="s">
        <v>318</v>
      </c>
    </row>
    <row r="22" spans="1:16" x14ac:dyDescent="0.25">
      <c r="A22" s="137"/>
      <c r="B22" s="137"/>
      <c r="F22" s="147" t="s">
        <v>1301</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1302</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view="pageBreakPreview" zoomScale="60"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1315</v>
      </c>
    </row>
    <row r="2" spans="1:2" ht="30" customHeight="1" x14ac:dyDescent="0.25">
      <c r="A2" s="378" t="s">
        <v>1316</v>
      </c>
      <c r="B2" s="378"/>
    </row>
    <row r="3" spans="1:2"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Martin Neu</cp:lastModifiedBy>
  <cp:revision/>
  <cp:lastPrinted>2026-04-10T10:33:27Z</cp:lastPrinted>
  <dcterms:created xsi:type="dcterms:W3CDTF">2017-02-20T06:20:12Z</dcterms:created>
  <dcterms:modified xsi:type="dcterms:W3CDTF">2026-04-14T07:32:23Z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