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codeName="Tento_zošit"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8_{B3064ED4-AE1A-4CA3-93A8-407125106337}" xr6:coauthVersionLast="40" xr6:coauthVersionMax="40" xr10:uidLastSave="{00000000-0000-0000-0000-000000000000}"/>
  <bookViews>
    <workbookView xWindow="0" yWindow="0" windowWidth="28800" windowHeight="13335"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<sst xmlns="http://schemas.openxmlformats.org/spreadsheetml/2006/main" count="6553" uniqueCount="3015">
  <si>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</si>
  <si>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</si>
  <si>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</si>
  <si>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</si>
  <si>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</si>
  <si>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</si>
  <si>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</si>
  <si>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</si>
  <si>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</si>
  <si>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</si>
  <si>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</si>
  <si>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</si>
  <si>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</si>
  <si>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</si>
  <si>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</si>
  <si>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</si>
  <si>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</si>
  <si>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</si>
  <si>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</si>
  <si>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</si>
  <si>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</si>
  <si>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</si>
  <si>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</si>
  <si>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</si>
  <si>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</si>
  <si>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</si>
  <si>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</si>
  <si>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</si>
  <si>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</si>
  <si>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</si>
  <si>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</si>
  <si>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</si>
  <si>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</si>
  <si>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</si>
  <si>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</si>
  <si>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</si>
  <si>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</si>
  <si>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</si>
  <si>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</si>
  <si>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</si>
  <si>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</si>
  <si>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</si>
  <si>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</si>
  <si>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</si>
  <si>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</si>
  <si>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</si>
  <si>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</si>
  <si>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</si>
  <si>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</si>
  <si>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</si>
  <si>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</si>
  <si>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</si>
  <si>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</si>
  <si>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</si>
  <si>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</si>
  <si>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</si>
  <si>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</si>
  <si>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</si>
  <si>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</si>
  <si>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</si>
  <si>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</si>
  <si>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</si>
  <si>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</si>
  <si>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</si>
  <si>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</si>
  <si>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</si>
  <si>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</si>
  <si>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</si>
  <si>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</si>
  <si>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</si>
  <si>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</si>
  <si>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</si>
  <si>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</si>
  <si>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</si>
  <si>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</si>
  <si>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</si>
  <si>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</si>
  <si>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</si>
  <si>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</si>
  <si>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</si>
  <si>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</si>
  <si>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</si>
  <si>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</si>
  <si>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</si>
  <si>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</si>
  <si>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</si>
  <si>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</si>
  <si>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</si>
  <si>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</si>
  <si>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</si>
  <si>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</si>
  <si>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</si>
  <si>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</si>
  <si>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</si>
  <si>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</si>
  <si>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</si>
  <si>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</si>
  <si>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</si>
  <si>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</si>
  <si>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</si>
  <si>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</si>
  <si>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</si>
  <si>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</si>
  <si>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</si>
  <si>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</si>
  <si>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</si>
  <si>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</si>
  <si>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</si>
  <si>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</si>
  <si>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</si>
  <si>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</si>
  <si>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</si>
  <si>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</si>
  <si>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</si>
  <si>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</si>
  <si>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</si>
  <si>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</si>
  <si>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</si>
  <si>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</si>
  <si>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</si>
  <si>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</si>
  <si>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</si>
  <si>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</si>
  <si>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</si>
  <si>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</si>
  <si>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</si>
  <si>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</si>
  <si>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</si>
  <si>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</si>
  <si>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</si>
  <si>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</si>
  <si>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</si>
  <si>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</si>
  <si>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</si>
  <si>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</si>
  <si>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</si>
  <si>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</si>
  <si>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</si>
  <si>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</si>
  <si>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</si>
  <si>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</si>
  <si>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</si>
  <si>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</si>
  <si>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</si>
  <si>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</si>
  <si>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</si>
  <si>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</si>
  <si>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</si>
  <si>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</si>
  <si>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</si>
  <si>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</si>
  <si>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</si>
  <si>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</si>
  <si>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</si>
  <si>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</si>
  <si>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</si>
  <si>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</si>
  <si>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</si>
  <si>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</si>
  <si>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</si>
  <si>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</si>
  <si>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</si>
  <si>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</si>
  <si>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</si>
  <si>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</si>
  <si>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</si>
  <si>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</si>
  <si>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</si>
  <si>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</si>
  <si>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</si>
  <si>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</si>
  <si>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</si>
  <si>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</si>
  <si>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</si>
  <si>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</si>
  <si>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</si>
  <si>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</si>
  <si>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</si>
  <si>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</si>
  <si>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</si>
  <si>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</si>
  <si>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</si>
  <si>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</si>
  <si>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</si>
  <si>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</si>
  <si>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</si>
  <si>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</si>
  <si>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</si>
  <si>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</si>
  <si>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</si>
  <si>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</si>
  <si>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</si>
  <si>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</si>
  <si>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</si>
  <si>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</si>
  <si>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</si>
  <si>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</si>
  <si>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</si>
  <si>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</si>
  <si>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</si>
  <si>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</si>
  <si>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</si>
  <si>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</si>
  <si>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</si>
  <si>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</si>
  <si>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</si>
  <si>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</si>
  <si>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</si>
  <si>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</si>
  <si>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</si>
  <si>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</si>
  <si>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</si>
  <si>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</si>
  <si>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</si>
  <si>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</si>
  <si>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</si>
  <si>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</si>
  <si>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</si>
  <si>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</si>
  <si>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</si>
  <si>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</si>
  <si>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</si>
  <si>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</si>
  <si>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</si>
  <si>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</si>
  <si>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</si>
  <si>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</si>
  <si>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</si>
  <si>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</si>
  <si>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</si>
  <si>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</si>
  <si>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</si>
  <si>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</si>
  <si>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</si>
  <si>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</si>
  <si>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</si>
  <si>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</si>
  <si>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</si>
  <si>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</si>
  <si>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</si>
  <si>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</si>
  <si>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</si>
  <si>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</si>
  <si>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</si>
  <si>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</si>
  <si>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</si>
  <si>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</si>
  <si>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</si>
  <si>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</si>
  <si>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</si>
  <si>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</si>
  <si>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</si>
  <si>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</si>
  <si>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</si>
  <si>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</si>
  <si>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</si>
  <si>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</si>
  <si>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</si>
  <si>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</si>
  <si>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</si>
  <si>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</si>
  <si>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</si>
  <si>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</si>
  <si>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</si>
  <si>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</si>
  <si>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</si>
  <si>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</si>
  <si>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</si>
  <si>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</si>
  <si>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</si>
  <si>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</si>
  <si>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</si>
  <si>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</si>
  <si>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</si>
  <si>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</si>
  <si>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</si>
  <si>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</si>
  <si>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</si>
  <si>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</si>
  <si>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</si>
  <si>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</si>
  <si>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</si>
  <si>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</si>
  <si>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</si>
  <si>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</si>
  <si>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</si>
  <si>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</si>
  <si>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</si>
  <si>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</si>
  <si>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</si>
  <si>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</si>
  <si>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</si>
  <si>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</si>
  <si>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</si>
  <si>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</si>
  <si>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</si>
  <si>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</si>
  <si>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</si>
  <si>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</si>
  <si>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</si>
  <si>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</si>
  <si>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</si>
  <si>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</si>
  <si>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</si>
  <si>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</si>
  <si>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</si>
  <si>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</si>
  <si>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</si>
  <si>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</si>
  <si>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</si>
  <si>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</si>
  <si>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</si>
  <si>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</si>
  <si>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</si>
  <si>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</si>
  <si>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</si>
  <si>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</si>
  <si>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</si>
  <si>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</si>
  <si>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</si>
  <si>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</si>
  <si>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</si>
  <si>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</si>
  <si>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</si>
  <si>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</si>
  <si>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</si>
  <si>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</si>
  <si>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</si>
  <si>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</si>
  <si>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</si>
  <si>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</si>
  <si>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</si>
  <si>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</si>
  <si>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</si>
  <si>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</si>
  <si>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</si>
  <si>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</si>
  <si>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</si>
  <si>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</si>
  <si>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</si>
  <si>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</si>
  <si>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</si>
  <si>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</si>
  <si>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</si>
  <si>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</si>
  <si>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</si>
  <si>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</si>
  <si>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</si>
  <si>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</si>
  <si>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</si>
  <si>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</si>
  <si>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</si>
  <si>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</si>
  <si>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</si>
  <si>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</si>
  <si>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</si>
  <si>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</si>
  <si>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</si>
  <si>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</si>
  <si>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</si>
  <si>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</si>
  <si>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</si>
  <si>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</si>
  <si>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</si>
  <si>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</si>
  <si>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</si>
  <si>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</si>
  <si>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</si>
  <si>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</si>
  <si>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</si>
  <si>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</si>
  <si>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</si>
  <si>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</si>
  <si>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</si>
  <si>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</si>
  <si>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</si>
  <si>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</si>
  <si>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</si>
  <si>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</si>
  <si>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</si>
  <si>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</si>
  <si>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</si>
  <si>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</si>
  <si>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</si>
  <si>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</si>
  <si>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</si>
  <si>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</si>
  <si>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</si>
  <si>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</si>
  <si>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</si>
  <si>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</si>
  <si>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</si>
  <si>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</si>
  <si>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</si>
  <si>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</si>
  <si>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</si>
  <si>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</si>
  <si>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</si>
  <si>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</si>
  <si>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</si>
  <si>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</si>
  <si>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</si>
  <si>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</si>
  <si>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</si>
  <si>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</si>
  <si>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</si>
  <si>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</si>
  <si>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</si>
  <si>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</si>
  <si>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</si>
  <si>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</si>
  <si>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</si>
  <si>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</si>
  <si>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</si>
  <si>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</si>
  <si>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</si>
  <si>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</si>
  <si>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</si>
  <si>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</si>
  <si>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</si>
  <si>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</si>
  <si>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</si>
  <si>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</si>
  <si>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</si>
  <si>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</si>
  <si>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</si>
  <si>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</si>
  <si>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</si>
  <si>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</si>
  <si>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</si>
  <si>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</si>
  <si>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</si>
  <si>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</si>
  <si>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</si>
  <si>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</si>
  <si>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</si>
  <si>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</si>
  <si>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</si>
  <si>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</si>
  <si>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</si>
  <si>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</si>
  <si>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</si>
  <si>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</si>
  <si>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</si>
  <si>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</si>
  <si>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</si>
  <si>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</si>
  <si>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</si>
  <si>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</si>
  <si>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</si>
  <si>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</si>
  <si>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</si>
  <si>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</si>
  <si>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</si>
  <si>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</si>
  <si>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</si>
  <si>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</si>
  <si>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</si>
  <si>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</si>
  <si>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</si>
  <si>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</si>
  <si>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</si>
  <si>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</si>
  <si>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</si>
  <si>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</si>
  <si>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</si>
  <si>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</si>
  <si>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</si>
  <si>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</si>
  <si>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</si>
  <si>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</si>
  <si>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</si>
  <si>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</si>
  <si>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</si>
  <si>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</si>
  <si>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</si>
  <si>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</si>
  <si>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</si>
  <si>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</si>
  <si>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</si>
  <si>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</si>
  <si>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</si>
  <si>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</si>
  <si>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</si>
  <si>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</si>
  <si>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</si>
  <si>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</si>
  <si>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</si>
  <si>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</si>
  <si>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</si>
  <si>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</si>
  <si>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</si>
  <si>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</si>
  <si>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</si>
  <si>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</si>
  <si>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</si>
  <si>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</si>
  <si>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</si>
  <si>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</si>
  <si>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</si>
  <si>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</si>
  <si>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</si>
  <si>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</si>
  <si>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</si>
  <si>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</si>
  <si>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</si>
  <si>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</si>
  <si>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</si>
  <si>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</si>
  <si>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</si>
  <si>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</si>
  <si>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</si>
  <si>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</si>
  <si>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</si>
  <si>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</si>
  <si>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</si>
  <si>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</si>
  <si>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</si>
  <si>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</si>
  <si>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</si>
  <si>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</si>
  <si>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</si>
  <si>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</si>
  <si>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</si>
  <si>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</si>
  <si>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</si>
  <si>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</si>
  <si>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</si>
  <si>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</si>
  <si>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</si>
  <si>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</si>
  <si>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</si>
  <si>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</si>
  <si>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</si>
  <si>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</si>
  <si>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</si>
  <si>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</si>
  <si>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</si>
  <si>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</si>
  <si>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</si>
  <si>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</si>
  <si>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</si>
  <si>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</si>
  <si>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</si>
  <si>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</si>
  <si>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</si>
  <si>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</si>
  <si>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</si>
  <si>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</si>
  <si>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</si>
  <si>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</si>
  <si>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</si>
  <si>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</si>
  <si>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</si>
  <si>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</si>
  <si>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</si>
  <si>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</si>
  <si>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</si>
  <si>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</si>
  <si>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</si>
  <si>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</si>
  <si>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</si>
  <si>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</si>
  <si>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</si>
  <si>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</si>
  <si>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</si>
  <si>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</si>
  <si>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</si>
  <si>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</si>
  <si>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</si>
  <si>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</si>
  <si>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</si>
  <si>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</si>
  <si>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</si>
  <si>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</si>
  <si>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</si>
  <si>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</si>
  <si>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</si>
  <si>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</si>
  <si>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</si>
  <si>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</si>
  <si>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</si>
  <si>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</si>
  <si>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</si>
  <si>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</si>
  <si>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</si>
  <si>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</si>
  <si>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</si>
  <si>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</si>
  <si>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</si>
  <si>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</si>
  <si>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</si>
  <si>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</si>
  <si>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</si>
  <si>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</si>
  <si>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</si>
  <si>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</si>
  <si>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</si>
  <si>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</si>
  <si>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</si>
  <si>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</si>
  <si>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</si>
  <si>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</si>
  <si>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</si>
  <si>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</si>
  <si>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</si>
  <si>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</si>
  <si>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</si>
  <si>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</si>
  <si>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</si>
  <si>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</si>
  <si>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</si>
  <si>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</si>
  <si>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</si>
  <si>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</si>
  <si>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</si>
  <si>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</si>
  <si>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</si>
  <si>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</si>
  <si>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</si>
  <si>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</si>
  <si>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</si>
  <si>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</si>
  <si>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</si>
  <si>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</si>
  <si>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</si>
  <si>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</si>
  <si>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</si>
  <si>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</si>
  <si>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</si>
  <si>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</si>
  <si>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</si>
  <si>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</si>
  <si>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</si>
  <si>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</si>
  <si>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</si>
  <si>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</si>
  <si>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</si>
  <si>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</si>
  <si>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</si>
  <si>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</si>
  <si>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</si>
  <si>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</si>
  <si>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</si>
  <si>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</si>
  <si>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</si>
  <si>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</si>
  <si>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</si>
  <si>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</si>
  <si>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</si>
  <si>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</si>
  <si>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</si>
  <si>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</si>
  <si>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</si>
  <si>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</si>
  <si>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</si>
  <si>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</si>
  <si>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</si>
  <si>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</si>
  <si>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</si>
  <si>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</si>
  <si>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</si>
  <si>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</si>
  <si>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</si>
  <si>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</si>
  <si>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</si>
  <si>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</si>
  <si>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</si>
  <si>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</si>
  <si>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</si>
  <si>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</si>
  <si>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</si>
  <si>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</si>
  <si>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</si>
  <si>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</si>
  <si>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</si>
  <si>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</si>
  <si>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</si>
  <si>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</si>
  <si>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</si>
  <si>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</si>
  <si>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</si>
  <si>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</si>
  <si>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</si>
  <si>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</si>
  <si>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</si>
  <si>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</si>
  <si>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</si>
  <si>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</si>
  <si>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</si>
  <si>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</si>
  <si>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</si>
  <si>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</si>
  <si>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</si>
  <si>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</si>
  <si>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</si>
  <si>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</si>
  <si>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</si>
  <si>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</si>
  <si>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</si>
  <si>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</si>
  <si>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</si>
  <si>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</si>
  <si>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</si>
  <si>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</si>
  <si>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</si>
  <si>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</si>
  <si>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</si>
  <si>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</si>
  <si>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</si>
  <si>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</si>
  <si>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</si>
  <si>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</si>
  <si>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</si>
  <si>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</si>
  <si>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</si>
  <si>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</si>
  <si>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</si>
  <si>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</si>
  <si>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</si>
  <si>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</si>
  <si>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</si>
  <si>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</si>
  <si>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</si>
  <si>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</si>
  <si>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</si>
  <si>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</si>
  <si>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</si>
  <si>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</si>
  <si>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</si>
  <si>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</si>
  <si>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</si>
  <si>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</si>
  <si>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</si>
  <si>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</si>
  <si>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</si>
  <si>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</si>
  <si>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</si>
  <si>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</si>
  <si>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</si>
  <si>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</si>
  <si>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</si>
  <si>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</si>
  <si>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</si>
  <si>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</si>
  <si>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</si>
  <si>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</si>
  <si>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</si>
  <si>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</si>
  <si>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</si>
  <si>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</si>
  <si>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</si>
  <si>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</si>
  <si>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</si>
  <si>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</si>
  <si>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</si>
  <si>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</si>
  <si>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</si>
  <si>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</si>
  <si>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</si>
  <si>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</si>
  <si>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</si>
  <si>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</si>
  <si>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</si>
  <si>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</si>
  <si>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</si>
  <si>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</si>
  <si>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</si>
  <si>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</si>
  <si>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</si>
  <si>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</si>
  <si>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</si>
  <si>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</si>
  <si>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</si>
  <si>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</si>
  <si>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</si>
  <si>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</si>
  <si>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</si>
  <si>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</si>
  <si>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</si>
  <si>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</si>
  <si>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</si>
  <si>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</si>
  <si>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</si>
  <si>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</si>
  <si>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</si>
  <si>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</si>
  <si>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</si>
  <si>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</si>
  <si>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</si>
  <si>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</si>
  <si>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</si>
  <si>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</si>
  <si>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</si>
  <si>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</si>
  <si>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</si>
  <si>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</si>
  <si>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</si>
  <si>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</si>
  <si>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</si>
  <si>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</si>
  <si>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</si>
  <si>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</si>
  <si>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</si>
  <si>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</si>
  <si>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</si>
  <si>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</si>
  <si>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</si>
  <si>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</si>
  <si>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</si>
  <si>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</si>
  <si>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</si>
  <si>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</si>
  <si>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</si>
  <si>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</si>
  <si>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</si>
  <si>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</si>
  <si>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</si>
  <si>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</si>
  <si>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</si>
  <si>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</si>
  <si>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</si>
  <si>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</si>
  <si>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</si>
  <si>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</si>
  <si>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</si>
  <si>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</si>
  <si>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</si>
  <si>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</si>
  <si>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</si>
  <si>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</si>
  <si>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</si>
  <si>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</si>
  <si>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</si>
  <si>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</si>
  <si>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</si>
  <si>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</si>
  <si>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</si>
  <si>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</si>
  <si>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</si>
  <si>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</si>
  <si>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</si>
  <si>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</si>
  <si>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</si>
  <si>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</si>
  <si>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</si>
  <si>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</si>
  <si>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</si>
  <si>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</si>
  <si>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</si>
  <si>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</si>
  <si>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</si>
  <si>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</si>
  <si>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</si>
  <si>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</si>
  <si>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</si>
  <si>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</si>
  <si>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</si>
  <si>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</si>
  <si>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</si>
  <si>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</si>
  <si>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</si>
  <si>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</si>
  <si>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</si>
  <si>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</si>
  <si>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</si>
  <si>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</si>
  <si>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</si>
  <si>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</si>
  <si>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</si>
  <si>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</si>
  <si>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</si>
  <si>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</si>
  <si>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</si>
  <si>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</si>
  <si>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</si>
  <si>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</si>
  <si>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</si>
  <si>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</si>
  <si>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</si>
  <si>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</si>
  <si>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</si>
  <si>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</si>
  <si>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</si>
  <si>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</si>
  <si>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</si>
  <si>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</si>
  <si>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</si>
  <si>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</si>
  <si>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</si>
  <si>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</si>
  <si>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</si>
  <si>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</si>
  <si>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</si>
  <si>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</si>
  <si>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</si>
  <si>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</si>
  <si>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</si>
  <si>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</si>
  <si>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</si>
  <si>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</si>
  <si>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</si>
  <si>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</si>
  <si>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</si>
  <si>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</si>
  <si>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</si>
  <si>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</si>
  <si>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</si>
  <si>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</si>
  <si>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</si>
  <si>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</si>
  <si>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</si>
  <si>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</si>
  <si>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</si>
  <si>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</si>
  <si>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</si>
  <si>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</si>
  <si>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</si>
  <si>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</si>
  <si>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</si>
  <si>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</si>
  <si>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</si>
  <si>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</si>
  <si>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</si>
  <si>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</si>
  <si>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</si>
  <si>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</si>
  <si>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</si>
  <si>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</si>
  <si>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</si>
  <si>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</si>
  <si>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</si>
  <si>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</si>
  <si>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</si>
  <si>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</si>
  <si>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</si>
  <si>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</si>
  <si>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</si>
  <si>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</si>
  <si>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</si>
  <si>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</si>
  <si>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</si>
  <si>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</si>
  <si>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</si>
  <si>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</si>
  <si>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</si>
  <si>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</si>
  <si>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</si>
  <si>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</si>
  <si>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</si>
  <si>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</si>
  <si>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</si>
  <si>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</si>
  <si>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</si>
  <si>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</si>
  <si>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</si>
  <si>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</si>
  <si>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</si>
  <si>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</si>
  <si>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</si>
  <si>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</si>
  <si>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</si>
  <si>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</si>
  <si>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</si>
  <si>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</si>
  <si>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</si>
  <si>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</si>
  <si>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</si>
  <si>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</si>
  <si>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</si>
  <si>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</si>
  <si>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</si>
  <si>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</si>
  <si>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</si>
  <si>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</si>
  <si>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</si>
  <si>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</si>
  <si>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</si>
  <si>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</si>
  <si>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</si>
  <si>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</si>
  <si>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</si>
  <si>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</si>
  <si>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</si>
  <si>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</si>
  <si>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</si>
  <si>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</si>
  <si>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</si>
  <si>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</si>
  <si>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</si>
  <si>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</si>
  <si>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</si>
  <si>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</si>
  <si>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</si>
  <si>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</si>
  <si>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</si>
  <si>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</si>
  <si>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</si>
  <si>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</si>
  <si>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</si>
  <si>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</si>
  <si>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</si>
  <si>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</si>
  <si>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</si>
  <si>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</si>
  <si>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</si>
  <si>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</si>
  <si>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</si>
  <si>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</si>
  <si>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</si>
  <si>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</si>
  <si>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</si>
  <si>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</si>
  <si>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</si>
  <si>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</si>
  <si>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</si>
  <si>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</si>
  <si>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</si>
  <si>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</si>
  <si>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</si>
  <si>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</si>
  <si>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</si>
  <si>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</si>
  <si>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</si>
  <si>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</si>
  <si>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</si>
  <si>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</si>
  <si>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</si>
  <si>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</si>
  <si>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</si>
  <si>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</si>
  <si>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</si>
  <si>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</si>
  <si>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</si>
  <si>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</si>
  <si>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</si>
  <si>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</si>
  <si>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</si>
  <si>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</si>
  <si>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</si>
  <si>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</si>
  <si>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</si>
  <si>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</si>
  <si>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</si>
  <si>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</si>
  <si>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</si>
  <si>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</si>
  <si>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</si>
  <si>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</si>
  <si>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</si>
  <si>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</si>
  <si>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</si>
  <si>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</si>
  <si>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</si>
  <si>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</si>
  <si>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</si>
  <si>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</si>
  <si>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</si>
  <si>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</si>
  <si>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</si>
  <si>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</si>
  <si>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</si>
  <si>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</si>
  <si>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</si>
  <si>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</si>
  <si>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</si>
  <si>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</si>
  <si>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</si>
  <si>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</si>
  <si>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</si>
  <si>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</si>
  <si>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</si>
  <si>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</si>
  <si>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</si>
  <si>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</si>
  <si>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</si>
  <si>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</si>
  <si>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</si>
  <si>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</si>
  <si>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</si>
  <si>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</si>
  <si>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</si>
  <si>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</si>
  <si>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</si>
  <si>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</si>
  <si>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</si>
  <si>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</si>
  <si>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</si>
  <si>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</si>
  <si>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</si>
  <si>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</si>
  <si>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</si>
  <si>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</si>
  <si>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</si>
  <si>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</si>
  <si>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</si>
  <si>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</si>
  <si>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</si>
  <si>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</si>
  <si>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</si>
  <si>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</si>
  <si>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</si>
  <si>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</si>
  <si>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</si>
  <si>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</si>
  <si>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</si>
  <si>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</si>
  <si>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</si>
  <si>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</si>
  <si>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</si>
  <si>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</si>
  <si>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</si>
  <si>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</si>
  <si>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</si>
  <si>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</si>
  <si>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</si>
  <si>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</si>
  <si>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</si>
  <si>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</si>
  <si>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</si>
  <si>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</si>
  <si>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</si>
  <si>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</si>
  <si>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</si>
  <si>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</si>
  <si>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</si>
  <si>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</si>
  <si>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</si>
  <si>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</si>
  <si>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</si>
  <si>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</si>
  <si>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</si>
  <si>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</si>
  <si>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</si>
  <si>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</si>
  <si>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</si>
  <si>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</si>
  <si>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</si>
  <si>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</si>
  <si>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</si>
  <si>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</si>
  <si>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</si>
  <si>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</si>
  <si>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</si>
  <si>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</si>
  <si>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</si>
  <si>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</si>
  <si>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</si>
  <si>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</si>
  <si>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</si>
  <si>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</si>
  <si>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</si>
  <si>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</si>
  <si>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</si>
  <si>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</si>
  <si>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</si>
  <si>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</si>
  <si>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</si>
  <si>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</si>
  <si>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</si>
  <si>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</si>
  <si>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</si>
  <si>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</si>
  <si>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</si>
  <si>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</si>
  <si>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</si>
  <si>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</si>
  <si>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</si>
  <si>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</si>
  <si>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</si>
  <si>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</si>
  <si>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</si>
  <si>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</si>
  <si>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</si>
  <si>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</si>
  <si>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</si>
  <si>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</si>
  <si>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</si>
  <si>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</si>
  <si>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</si>
  <si>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</si>
  <si>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</si>
  <si>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</si>
  <si>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</si>
  <si>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</si>
  <si>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</si>
  <si>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</si>
  <si>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</si>
  <si>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</si>
  <si>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</si>
  <si>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</si>
  <si>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</si>
  <si>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</si>
  <si>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</si>
  <si>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</si>
  <si>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</si>
  <si>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</si>
  <si>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</si>
  <si>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</si>
  <si>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</si>
  <si>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</si>
  <si>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</si>
  <si>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</si>
  <si>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</si>
  <si>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</si>
  <si>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</si>
  <si>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</si>
  <si>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</si>
  <si>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</si>
  <si>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</si>
  <si>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</si>
  <si>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</si>
  <si>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</si>
  <si>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</si>
  <si>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</si>
  <si>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</si>
  <si>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</si>
  <si>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</si>
  <si>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</si>
  <si>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</si>
  <si>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</si>
  <si>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</si>
  <si>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</si>
  <si>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</si>
  <si>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</si>
  <si>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</si>
  <si>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</si>
  <si>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</si>
  <si>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</si>
  <si>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</si>
  <si>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</si>
  <si>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</si>
  <si>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</si>
  <si>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</si>
  <si>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</si>
  <si>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</si>
  <si>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</si>
  <si>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</si>
  <si>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</si>
  <si>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</si>
  <si>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</si>
  <si>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</si>
  <si>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</si>
  <si>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</si>
  <si>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</si>
  <si>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</si>
  <si>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</si>
  <si>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</si>
  <si>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</si>
  <si>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</si>
  <si>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</si>
  <si>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</si>
  <si>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</si>
  <si>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</si>
  <si>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</si>
  <si>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</si>
  <si>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</si>
  <si>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</si>
  <si>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</si>
  <si>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</si>
  <si>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</si>
  <si>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</si>
  <si>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</si>
  <si>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</si>
  <si>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</si>
  <si>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</si>
  <si>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</si>
  <si>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</si>
  <si>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</si>
  <si>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</si>
  <si>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</si>
  <si>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</si>
  <si>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</si>
  <si>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</si>
  <si>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</si>
  <si>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</si>
  <si>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</si>
  <si>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</si>
  <si>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</si>
  <si>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</si>
  <si>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</si>
  <si>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</si>
  <si>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</si>
  <si>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</si>
  <si>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</si>
  <si>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</si>
  <si>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</si>
  <si>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</si>
  <si>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</si>
  <si>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</si>
  <si>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</si>
  <si>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</si>
  <si>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</si>
  <si>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</si>
  <si>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</si>
  <si>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</si>
  <si>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</si>
  <si>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</si>
  <si>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</si>
  <si>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</si>
  <si>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</si>
  <si>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</si>
  <si>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</si>
  <si>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</si>
  <si>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</si>
  <si>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</si>
  <si>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</si>
  <si>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</si>
  <si>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</si>
  <si>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</si>
  <si>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</si>
  <si>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</si>
  <si>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</si>
  <si>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</si>
  <si>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</si>
  <si>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</si>
  <si>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</si>
  <si>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</si>
  <si>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</si>
  <si>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</si>
  <si>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</si>
  <si>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</si>
  <si>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</si>
  <si>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</si>
  <si>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</si>
  <si>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</si>
  <si>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</si>
  <si>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</si>
  <si>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</si>
  <si>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</si>
  <si>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</si>
  <si>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</si>
  <si>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</si>
  <si>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</si>
  <si>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</si>
  <si>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</si>
  <si>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</si>
  <si>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</si>
  <si>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</si>
  <si>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</si>
  <si>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</si>
  <si>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</si>
  <si>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</si>
  <si>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</si>
  <si>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</si>
  <si>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</si>
  <si>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</si>
  <si>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</si>
  <si>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</si>
  <si>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</si>
  <si>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</si>
  <si>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</si>
  <si>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</si>
  <si>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</si>
  <si>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</si>
  <si>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</si>
  <si>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</si>
  <si>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</si>
  <si>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</si>
  <si>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</si>
  <si>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</si>
  <si>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</si>
  <si>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</si>
  <si>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</si>
  <si>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</si>
  <si>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</si>
  <si>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</si>
  <si>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</si>
  <si>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</si>
  <si>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</si>
  <si>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</si>
  <si>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</si>
  <si>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</si>
  <si>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</si>
  <si>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</si>
  <si>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</si>
  <si>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</si>
  <si>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</si>
  <si>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</si>
  <si>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</si>
  <si>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</si>
  <si>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</si>
  <si>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</si>
  <si>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</si>
  <si>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</si>
  <si>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</si>
  <si>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</si>
  <si>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</si>
  <si>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</si>
  <si>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</si>
  <si>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</si>
  <si>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</si>
  <si>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</si>
  <si>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</si>
  <si>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</si>
  <si>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</si>
  <si>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</si>
  <si>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</si>
  <si>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</si>
  <si>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</si>
  <si>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</si>
  <si>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</si>
  <si>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</si>
  <si>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</si>
  <si>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</si>
  <si>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</si>
  <si>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</si>
  <si>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</si>
  <si>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</si>
  <si>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</si>
  <si>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</si>
  <si>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</si>
  <si>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</si>
  <si>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</si>
  <si>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</si>
  <si>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</si>
  <si>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</si>
  <si>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</si>
  <si>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</si>
  <si>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</si>
  <si>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</si>
  <si>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</si>
  <si>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</si>
  <si>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</si>
  <si>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</si>
  <si>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</si>
  <si>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</si>
  <si>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</si>
  <si>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</si>
  <si>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</si>
  <si>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</si>
  <si>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</si>
  <si>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</si>
  <si>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</si>
  <si>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</si>
  <si>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</si>
  <si>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</si>
  <si>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</si>
  <si>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</si>
  <si>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</si>
  <si>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</si>
  <si>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</si>
  <si>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</si>
  <si>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</si>
  <si>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</si>
  <si>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</si>
  <si>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</si>
  <si>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</si>
  <si>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</si>
  <si>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</si>
  <si>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</si>
  <si>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</si>
  <si>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</si>
  <si>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</si>
  <si>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</si>
  <si>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</si>
  <si>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</si>
  <si>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</si>
  <si>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</si>
  <si>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</si>
  <si>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</si>
  <si>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</si>
  <si>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</si>
  <si>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</si>
  <si>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</si>
  <si>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</si>
  <si>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</si>
  <si>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</si>
  <si>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</si>
  <si>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</si>
  <si>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</si>
  <si>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</si>
  <si>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</si>
  <si>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</si>
  <si>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</si>
  <si>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</si>
  <si>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</si>
  <si>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</si>
  <si>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</si>
  <si>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</si>
  <si>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</si>
  <si>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</si>
  <si>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</si>
  <si>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</si>
  <si>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</si>
  <si>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</si>
  <si>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</si>
  <si>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</si>
  <si>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</si>
  <si>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</si>
  <si>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</si>
  <si>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</si>
  <si>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</si>
  <si>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</si>
  <si>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</si>
  <si>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</si>
  <si>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</si>
  <si>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</si>
  <si>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</si>
  <si>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</si>
  <si>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</si>
  <si>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</si>
  <si>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</si>
  <si>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</si>
  <si>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</si>
  <si>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</si>
  <si>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</si>
  <si>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</si>
  <si>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</si>
  <si>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</si>
  <si>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</si>
  <si>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</si>
  <si>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</si>
  <si>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</si>
  <si>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</si>
  <si>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</si>
  <si>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</si>
  <si>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</si>
  <si>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</si>
  <si>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</si>
  <si>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</si>
  <si>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</si>
  <si>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</si>
  <si>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</si>
  <si>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</si>
  <si>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</si>
  <si>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</si>
  <si>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</si>
  <si>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</si>
  <si>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</si>
  <si>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</si>
  <si>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</si>
  <si>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</si>
  <si>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</si>
  <si>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</si>
  <si>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</si>
  <si>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</si>
  <si>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</si>
  <si>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</si>
  <si>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</si>
  <si>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</si>
  <si>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</si>
  <si>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</si>
  <si>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</si>
  <si>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</si>
  <si>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</si>
  <si>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</si>
  <si>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</si>
  <si>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</si>
  <si>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</si>
  <si>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</si>
  <si>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</si>
  <si>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</si>
  <si>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</si>
  <si>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</si>
  <si>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</si>
  <si>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</si>
  <si>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</si>
  <si>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</si>
  <si>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</si>
  <si>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</si>
  <si>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</si>
  <si>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</si>
  <si>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</si>
  <si>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</si>
  <si>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</si>
  <si>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</si>
  <si>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</si>
  <si>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</si>
  <si>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</si>
  <si>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</si>
  <si>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</si>
  <si>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</si>
  <si>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</si>
  <si>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</si>
  <si>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</si>
  <si>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</si>
  <si>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</si>
  <si>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</si>
  <si>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</si>
  <si>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</si>
  <si>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</si>
  <si>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</si>
  <si>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</si>
  <si>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</si>
  <si>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</si>
  <si>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</si>
  <si>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</si>
  <si>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</si>
  <si>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</si>
  <si>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</si>
  <si>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</si>
  <si>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</si>
  <si>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</si>
  <si>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</si>
  <si>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</si>
  <si>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</si>
  <si>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</si>
  <si>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</si>
  <si>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</si>
  <si>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</si>
  <si>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</si>
  <si>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</si>
  <si>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</si>
  <si>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</si>
  <si>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</si>
  <si>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</si>
  <si>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</si>
  <si>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</si>
  <si>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</si>
  <si>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</si>
  <si>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</si>
  <si>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</si>
  <si>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</si>
  <si>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</si>
  <si>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</si>
  <si>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</si>
  <si>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</si>
  <si>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</si>
  <si>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</si>
  <si>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</si>
  <si>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</si>
  <si>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</si>
  <si>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</si>
  <si>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</si>
  <si>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</si>
  <si>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</si>
  <si>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</si>
  <si>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</si>
  <si>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</si>
  <si>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</si>
  <si>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</si>
  <si>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</si>
  <si>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</si>
  <si>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</si>
  <si>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</si>
  <si>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</si>
  <si>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</si>
  <si>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</si>
  <si>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</si>
  <si>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</si>
  <si>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</si>
  <si>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</si>
  <si>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</si>
  <si>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</si>
  <si>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</si>
  <si>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</si>
  <si>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</si>
  <si>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</si>
  <si>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</si>
  <si>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</si>
  <si>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</si>
  <si>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</si>
  <si>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</si>
  <si>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</si>
  <si>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</si>
  <si>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</si>
  <si>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</si>
  <si>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</si>
  <si>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</si>
  <si>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</si>
  <si>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</si>
  <si>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</si>
  <si>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</si>
  <si>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</si>
  <si>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</si>
  <si>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</si>
  <si>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</si>
  <si>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</si>
  <si>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</si>
  <si>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</si>
  <si>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</si>
  <si>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</si>
  <si>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</si>
  <si>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</si>
  <si>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</si>
  <si>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</si>
  <si>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</si>
  <si>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</si>
  <si>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</si>
  <si>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</si>
  <si>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</si>
  <si>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</si>
  <si>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</si>
  <si>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</si>
  <si>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</si>
  <si>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</si>
  <si>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</si>
  <si>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</si>
  <si>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</si>
  <si>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</si>
  <si>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</si>
  <si>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</si>
  <si>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</si>
  <si>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</si>
  <si>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</si>
  <si>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</si>
  <si>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</si>
  <si>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</si>
  <si>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</si>
  <si>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</si>
  <si>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</si>
  <si>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</si>
  <si>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</si>
  <si>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</si>
  <si>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</si>
  <si>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</si>
  <si>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</si>
  <si>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</si>
  <si>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</si>
  <si>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</si>
  <si>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</si>
  <si>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</si>
  <si>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</si>
  <si>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</si>
  <si>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</si>
  <si>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</si>
  <si>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</si>
  <si>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</si>
  <si>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</si>
  <si>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</si>
  <si>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</si>
  <si>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</si>
  <si>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</si>
  <si>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</si>
  <si>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</si>
  <si>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</si>
  <si>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</si>
  <si>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</si>
  <si>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</si>
  <si>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</si>
  <si>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</si>
  <si>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</si>
  <si>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</si>
  <si>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</si>
  <si>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</si>
  <si>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</si>
  <si>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</si>
  <si>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</si>
  <si>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</si>
  <si>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</si>
  <si>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</si>
  <si>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</si>
  <si>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</si>
  <si>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</si>
  <si>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</si>
  <si>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</si>
  <si>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</si>
  <si>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</si>
  <si>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</si>
  <si>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</si>
  <si>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</si>
  <si>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</si>
  <si>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</si>
  <si>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</si>
  <si>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</si>
  <si>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</si>
  <si>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</si>
  <si>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</si>
  <si>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</si>
  <si>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</si>
  <si>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</si>
  <si>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</si>
  <si>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</si>
  <si>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</si>
  <si>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</si>
  <si>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</si>
  <si>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</si>
  <si>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</si>
  <si>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</si>
  <si>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</si>
  <si>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</si>
  <si>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</si>
  <si>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</si>
  <si>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</si>
  <si>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</si>
  <si>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</si>
  <si>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</si>
  <si>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</si>
  <si>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</si>
  <si>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</si>
  <si>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</si>
  <si>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</si>
  <si>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</si>
  <si>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</si>
  <si>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</si>
  <si>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</si>
  <si>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</si>
  <si>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</si>
  <si>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</si>
  <si>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</si>
  <si>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</si>
  <si>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</si>
  <si>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</si>
  <si>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</si>
  <si>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</si>
  <si>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</si>
  <si>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</si>
  <si>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</si>
  <si>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</si>
  <si>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</si>
  <si>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</si>
  <si>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</si>
  <si>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</si>
  <si>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</si>
  <si>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</si>
  <si>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</si>
  <si>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</si>
  <si>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</si>
  <si>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</si>
  <si>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</si>
  <si>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</si>
  <si>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</si>
  <si>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</si>
  <si>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</si>
  <si>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</si>
  <si>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</si>
  <si>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</si>
  <si>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</si>
  <si>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</si>
  <si>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</si>
  <si>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</si>
  <si>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</si>
  <si>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</si>
  <si>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</si>
  <si>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</si>
  <si>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</si>
  <si>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</si>
  <si>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</si>
  <si>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</si>
  <si>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</si>
  <si>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</si>
  <si>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</si>
  <si>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</si>
  <si>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</si>
  <si>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</si>
  <si>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</si>
  <si>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</si>
  <si>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</si>
  <si>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</si>
  <si>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</si>
  <si>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</si>
  <si>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</si>
  <si>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</si>
  <si>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</si>
  <si>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</si>
  <si>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</si>
  <si>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</si>
  <si>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</si>
  <si>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</si>
  <si>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</si>
  <si>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</si>
  <si>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</si>
  <si>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</si>
  <si>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</si>
  <si>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</si>
  <si>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</si>
  <si>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</si>
  <si>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</si>
  <si>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</si>
  <si>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</si>
  <si>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</si>
  <si>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</si>
  <si>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</si>
  <si>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</si>
  <si>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</si>
  <si>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</si>
  <si>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</si>
  <si>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</si>
  <si>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</si>
  <si>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</si>
  <si>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</si>
  <si>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</si>
  <si>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</si>
  <si>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</si>
  <si>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</si>
  <si>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</si>
  <si>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</si>
  <si>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</si>
  <si>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</si>
  <si>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</si>
  <si>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</si>
  <si>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</si>
  <si>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</si>
  <si>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</si>
  <si>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</si>
  <si>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</si>
  <si>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</si>
  <si>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</si>
  <si>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</si>
  <si>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</si>
  <si>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</si>
  <si>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</si>
  <si>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</si>
  <si>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</si>
  <si>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</si>
  <si>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</si>
  <si>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</si>
  <si>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</si>
  <si>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</si>
  <si>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</si>
  <si>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</si>
  <si>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</si>
  <si>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</si>
  <si>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</si>
  <si>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</si>
  <si>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</si>
  <si>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</si>
  <si>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</si>
  <si>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</si>
  <si>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</si>
  <si>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</si>
  <si>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</si>
  <si>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</si>
  <si>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</si>
  <si>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</si>
  <si>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</si>
  <si>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</si>
  <si>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</si>
  <si>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</si>
  <si>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</si>
  <si>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</si>
  <si>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</si>
  <si>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</si>
  <si>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</si>
  <si>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</si>
  <si>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</si>
  <si>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</si>
  <si>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</si>
  <si>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</si>
  <si>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</si>
  <si>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</si>
  <si>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</si>
  <si>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</si>
  <si>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</si>
  <si>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</si>
  <si>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</si>
  <si>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</si>
  <si>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</si>
  <si>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</si>
  <si>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</si>
  <si>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</si>
  <si>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</si>
  <si>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</si>
  <si>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</si>
  <si>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</si>
  <si>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</si>
  <si>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</si>
  <si>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</si>
  <si>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</si>
  <si>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</si>
  <si>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</si>
  <si>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</si>
  <si>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</si>
  <si>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</si>
  <si>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</si>
  <si>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</si>
  <si>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</si>
  <si>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</si>
  <si>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</si>
  <si>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</si>
  <si>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</si>
  <si>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</si>
  <si>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</si>
  <si>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</si>
  <si>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</si>
  <si>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</si>
  <si>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</si>
  <si>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</si>
  <si>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</si>
  <si>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</si>
  <si>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</si>
  <si>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</si>
  <si>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</si>
  <si>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</si>
  <si>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</si>
  <si>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</si>
  <si>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</si>
  <si>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</si>
  <si>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</si>
  <si>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</si>
  <si>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</si>
  <si>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</si>
  <si>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</si>
  <si>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</si>
  <si>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</si>
  <si>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</si>
  <si>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</si>
  <si>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</si>
  <si>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</si>
  <si>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</si>
  <si>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</si>
  <si>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</si>
  <si>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</si>
  <si>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</si>
  <si>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</si>
  <si>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</si>
  <si>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</si>
  <si>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</si>
  <si>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</si>
  <si>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</si>
  <si>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</si>
  <si>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</si>
  <si>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</si>
  <si>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</si>
  <si>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</si>
  <si>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</si>
  <si>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</si>
  <si>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</si>
  <si>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</si>
  <si>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</si>
  <si>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</si>
  <si>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</si>
  <si>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</si>
  <si>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</si>
  <si>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</si>
  <si>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</si>
  <si>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</si>
  <si>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</si>
  <si>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</si>
  <si>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</si>
  <si>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</si>
  <si>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</si>
  <si>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</si>
  <si>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</si>
  <si>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</si>
  <si>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</si>
  <si>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</si>
  <si>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</si>
  <si>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</si>
  <si>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</si>
  <si>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</si>
  <si>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</si>
  <si>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</si>
  <si>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</si>
  <si>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</si>
  <si>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</si>
  <si>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</si>
  <si>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</si>
  <si>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</si>
  <si>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</si>
  <si>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</si>
  <si>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</si>
  <si>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</si>
  <si>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</si>
  <si>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</si>
  <si>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</si>
  <si>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</si>
  <si>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</si>
  <si>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</si>
  <si>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</si>
  <si>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</si>
  <si>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</si>
  <si>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</si>
  <si>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</si>
  <si>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</si>
  <si>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</si>
  <si>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</si>
  <si>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</si>
  <si>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</si>
  <si>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</si>
  <si>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</si>
  <si>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</si>
  <si>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</si>
  <si>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</si>
  <si>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</si>
  <si>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</si>
  <si>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</si>
  <si>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</si>
  <si>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</si>
  <si>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</si>
  <si>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</si>
  <si>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</si>
  <si>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</si>
  <si>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</si>
  <si>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</si>
  <si>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</si>
  <si>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</si>
  <si>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</si>
  <si>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</si>
  <si>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</si>
  <si>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</si>
  <si>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</si>
  <si>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</si>
  <si>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</si>
  <si>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</si>
  <si>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</si>
  <si>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</si>
  <si>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</si>
  <si>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</si>
  <si>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</si>
  <si>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</si>
  <si>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</si>
  <si>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</si>
  <si>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</si>
  <si>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</si>
  <si>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</si>
  <si>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</si>
  <si>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</si>
  <si>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</si>
  <si>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</si>
  <si>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</si>
  <si>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</si>
  <si>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</si>
  <si>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</si>
  <si>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</si>
  <si>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</si>
  <si>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</si>
  <si>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</si>
  <si>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</si>
  <si>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</si>
  <si>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</si>
  <si>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</si>
  <si>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</si>
  <si>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</si>
  <si>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</si>
  <si>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</si>
  <si>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</si>
  <si>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</si>
  <si>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</si>
  <si>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</si>
  <si>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</si>
  <si>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</si>
  <si>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</si>
  <si>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</si>
  <si>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</si>
  <si>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</si>
  <si>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</si>
  <si>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</si>
  <si>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</si>
  <si>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</si>
  <si>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</si>
  <si>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</si>
  <si>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</si>
  <si>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</si>
  <si>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</si>
  <si>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</si>
  <si>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</si>
  <si>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</si>
  <si>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</si>
  <si>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</si>
  <si>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</si>
  <si>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</si>
  <si>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</si>
  <si>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</si>
  <si>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</si>
  <si>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</si>
  <si>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</si>
  <si>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</si>
  <si>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</si>
  <si>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</si>
  <si>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</si>
  <si>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</si>
  <si>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</si>
  <si>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</si>
  <si>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</si>
  <si>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</si>
  <si>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</si>
  <si>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</si>
  <si>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</si>
  <si>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</si>
  <si>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</si>
  <si>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</si>
  <si>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</si>
  <si>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</si>
  <si>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</si>
  <si>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</si>
  <si>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</si>
  <si>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</si>
  <si>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</si>
  <si>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</si>
  <si>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</si>
  <si>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</si>
  <si>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</si>
  <si>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</si>
  <si>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</si>
  <si>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</si>
  <si>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</si>
  <si>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</si>
  <si>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</si>
  <si>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</si>
  <si>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</si>
  <si>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</si>
  <si>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</si>
  <si>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</si>
  <si>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</si>
  <si>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</si>
  <si>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</si>
  <si>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</si>
  <si>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</si>
  <si>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</si>
  <si>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</si>
  <si>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</si>
  <si>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</si>
  <si>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</si>
  <si>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</si>
  <si>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</si>
  <si>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</si>
  <si>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</si>
  <si>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</si>
  <si>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</si>
  <si>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</si>
  <si>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</si>
  <si>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</si>
  <si>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</si>
  <si>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</si>
  <si>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</si>
  <si>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</si>
  <si>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</si>
  <si>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</si>
  <si>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</si>
  <si>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</si>
  <si>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</si>
  <si>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</si>
  <si>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</si>
  <si>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</si>
  <si>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</si>
  <si>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</si>
  <si>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</si>
  <si>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</si>
  <si>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</si>
  <si>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</si>
  <si>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</si>
  <si>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</si>
  <si>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</si>
  <si>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</si>
  <si>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</si>
  <si>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</si>
  <si>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</si>
  <si>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</si>
  <si>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</si>
  <si>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</si>
  <si>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</si>
  <si>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</si>
  <si>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</si>
  <si>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</si>
  <si>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</si>
  <si>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</si>
  <si>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</si>
  <si>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</si>
  <si>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</si>
  <si>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</si>
  <si>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</si>
  <si>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</si>
  <si>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</si>
  <si>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</si>
  <si>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</si>
  <si>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</si>
  <si>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</si>
  <si>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</si>
  <si>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</si>
  <si>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</si>
  <si>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</si>
  <si>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</si>
  <si>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</si>
  <si>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</si>
  <si>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</si>
  <si>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</si>
  <si>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</si>
  <si>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</si>
  <si>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</si>
  <si>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</si>
  <si>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</si>
  <si>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</si>
  <si>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</si>
  <si>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</si>
  <si>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</si>
  <si>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</si>
  <si>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</si>
  <si>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</si>
  <si>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</si>
  <si>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</si>
  <si>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</si>
  <si>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</si>
  <si>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</si>
  <si>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</si>
  <si>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</si>
  <si>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</si>
  <si>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</si>
  <si>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</si>
  <si>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</si>
  <si>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</si>
  <si>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</si>
  <si>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</si>
  <si>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</si>
  <si>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</si>
  <si>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</si>
  <si>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</si>
  <si>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</si>
  <si>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</si>
  <si>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</si>
  <si>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</si>
  <si>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</si>
  <si>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</si>
  <si>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</si>
  <si>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</si>
  <si>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</si>
  <si>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</si>
  <si>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</si>
  <si>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</si>
  <si>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</si>
  <si>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</si>
  <si>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</si>
  <si>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</si>
  <si>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</si>
  <si>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</si>
  <si>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</si>
  <si>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</si>
  <si>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</si>
  <si>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</si>
  <si>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</si>
  <si>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</si>
  <si>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</si>
  <si>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</si>
  <si>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</si>
  <si>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</si>
  <si>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</si>
  <si>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</si>
  <si>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</si>
  <si>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</si>
  <si>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</si>
  <si>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</si>
  <si>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</si>
  <si>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</si>
  <si>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</si>
  <si>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</si>
  <si>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</si>
  <si>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</si>
  <si>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</si>
  <si>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</si>
  <si>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</si>
  <si>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</si>
  <si>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</si>
  <si>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</si>
  <si>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</si>
  <si>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</si>
  <si>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</si>
  <si>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</si>
  <si>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</si>
  <si>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</si>
  <si>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</si>
  <si>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</si>
  <si>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</si>
  <si>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</si>
  <si>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</si>
  <si>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</si>
  <si>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</si>
  <si>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</si>
  <si>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</si>
  <si>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</si>
  <si>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</si>
  <si>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</si>
  <si>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</si>
  <si>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</si>
  <si>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</si>
  <si>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</si>
  <si>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</si>
  <si>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</si>
  <si>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</si>
  <si>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</si>
  <si>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</si>
  <si>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</si>
  <si>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</si>
  <si>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</si>
  <si>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</si>
  <si>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</si>
  <si>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</si>
  <si>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</si>
  <si>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</si>
  <si>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</si>
  <si>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</si>
  <si>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</si>
  <si>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</si>
  <si>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</si>
  <si>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</si>
  <si>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</si>
  <si>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</si>
  <si>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</si>
  <si>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</si>
  <si>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</si>
  <si>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</si>
  <si>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</si>
  <si>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</si>
  <si>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</si>
  <si>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</si>
  <si>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</si>
  <si>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</si>
  <si>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</si>
  <si>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</si>
  <si>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</si>
  <si>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</si>
  <si>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</si>
  <si>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</si>
  <si>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</si>
  <si>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</si>
  <si>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</si>
  <si>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</si>
  <si>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</si>
  <si>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</si>
  <si>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</si>
  <si>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</si>
  <si>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</si>
  <si>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</si>
  <si>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</si>
  <si>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</si>
  <si>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</si>
  <si>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</si>
  <si>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</si>
  <si>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</si>
  <si>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</si>
  <si>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</si>
  <si>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</si>
  <si>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</si>
  <si>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</si>
  <si>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</si>
  <si>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</si>
  <si>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</si>
  <si>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</si>
  <si>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</si>
  <si>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</si>
  <si>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</si>
  <si>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</si>
  <si>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</si>
  <si>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</si>
  <si>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</si>
  <si>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</si>
  <si>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</si>
  <si>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</si>
  <si>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</si>
  <si>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</si>
  <si>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</si>
  <si>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</si>
  <si>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</si>
  <si>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</si>
  <si>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</si>
  <si>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</si>
  <si>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</si>
  <si>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</si>
  <si>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</si>
  <si>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</si>
  <si>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</si>
  <si>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</si>
  <si>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</si>
  <si>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</si>
  <si>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</si>
  <si>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</si>
  <si>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</si>
  <si>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</si>
  <si>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</si>
  <si>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</si>
  <si>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</si>
  <si>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</si>
  <si>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</si>
  <si>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</si>
  <si>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</si>
  <si>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</si>
  <si>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</si>
  <si>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</si>
  <si>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</si>
  <si>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</si>
  <si>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</si>
  <si>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</si>
  <si>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</si>
  <si>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</si>
  <si>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</si>
  <si>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</si>
  <si>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</si>
  <si>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</si>
  <si>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</si>
  <si>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</si>
  <si>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</si>
  <si>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</si>
  <si>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</si>
  <si>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</si>
  <si>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</si>
  <si>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</si>
  <si>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</si>
  <si>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</si>
  <si>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</si>
  <si>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</si>
  <si>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</si>
  <si>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</si>
  <si>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</si>
  <si>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</si>
  <si>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</si>
  <si>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</si>
  <si>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</si>
  <si>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</si>
  <si>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</si>
  <si>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</si>
  <si>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</si>
  <si>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</si>
  <si>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</si>
  <si>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</si>
  <si>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</si>
  <si>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</si>
  <si>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</si>
  <si>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</si>
  <si>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</si>
  <si>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</si>
  <si>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</si>
  <si>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</si>
  <si>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</si>
  <si>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</si>
  <si>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</si>
  <si>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</si>
  <si>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</si>
  <si>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</si>
  <si>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</si>
  <si>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</si>
  <si>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</si>
  <si>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</si>
  <si>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</si>
  <si>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</si>
  <si>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</si>
  <si>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</si>
  <si>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</si>
  <si>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</si>
  <si>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</si>
  <si>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</si>
  <si>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</si>
  <si>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</si>
  <si>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</si>
  <si>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</si>
  <si>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</si>
  <si>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</si>
  <si>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</si>
  <si>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</si>
  <si>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</si>
  <si>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</si>
  <si>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</si>
  <si>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</si>
  <si>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</si>
  <si>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</si>
  <si>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</si>
  <si>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</si>
  <si>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</si>
  <si>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</si>
  <si>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</si>
  <si>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</si>
  <si>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</si>
  <si>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</si>
  <si>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</si>
  <si>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</si>
  <si>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</si>
  <si>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</si>
  <si>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</si>
  <si>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</si>
  <si>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</si>
  <si>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</si>
  <si>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</si>
  <si>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</si>
  <si>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</si>
  <si>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</si>
  <si>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</si>
  <si>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</si>
  <si>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</si>
  <si>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</si>
  <si>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</si>
  <si>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</si>
  <si>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</si>
  <si>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</si>
  <si>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</si>
  <si>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</si>
  <si>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</si>
  <si>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</si>
  <si>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</si>
  <si>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</si>
  <si>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</si>
  <si>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</si>
  <si>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</si>
  <si>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</si>
  <si>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</si>
  <si>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</si>
  <si>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</si>
  <si>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</si>
  <si>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</si>
  <si>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</si>
  <si>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</si>
  <si>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</si>
  <si>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</si>
  <si>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</si>
  <si>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</si>
  <si>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</si>
  <si>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</si>
  <si>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</si>
  <si>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</si>
  <si>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</si>
  <si>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</si>
  <si>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</si>
  <si>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</si>
  <si>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</si>
  <si>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</si>
  <si>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</si>
  <si>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</si>
  <si>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</si>
  <si>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</si>
  <si>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</si>
  <si>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</si>
  <si>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</si>
  <si>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</si>
  <si>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</si>
  <si>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</si>
  <si>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</si>
  <si>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</si>
  <si>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</si>
  <si>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</si>
  <si>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</si>
  <si>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</si>
  <si>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</si>
  <si>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</si>
  <si>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</si>
  <si>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</si>
  <si>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</si>
  <si>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</si>
  <si>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</si>
  <si>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</si>
  <si>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</si>
  <si>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</si>
  <si>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</si>
  <si>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</si>
  <si>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</si>
  <si>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</si>
  <si>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</si>
  <si>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</si>
  <si>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</si>
  <si>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</si>
  <si>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</si>
  <si>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</si>
  <si>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</si>
  <si>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</si>
  <si>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</si>
  <si>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</si>
  <si>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</si>
  <si>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</si>
  <si>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</si>
  <si>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</si>
  <si>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</si>
  <si>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</si>
  <si>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</si>
  <si>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</si>
  <si>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</si>
  <si>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</si>
  <si>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</si>
  <si>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</si>
  <si>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</si>
  <si>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</si>
  <si>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</si>
  <si>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</si>
  <si>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</si>
  <si>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</si>
  <si>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</si>
  <si>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</si>
  <si>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</si>
  <si>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</si>
  <si>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</si>
  <si>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</si>
  <si>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</si>
  <si>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</si>
  <si>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</si>
  <si>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</si>
  <si>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</si>
  <si>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</si>
  <si>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</si>
  <si>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</si>
  <si>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</si>
  <si>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</si>
  <si>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</si>
  <si>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</si>
  <si>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</si>
  <si>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</si>
  <si>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</si>
  <si>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</si>
  <si>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</si>
  <si>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</si>
  <si>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</si>
  <si>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</si>
  <si>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</si>
  <si>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</si>
  <si>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</si>
  <si>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</si>
  <si>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</si>
  <si>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</si>
  <si>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</si>
  <si>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</si>
  <si>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</si>
  <si>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</si>
  <si>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</si>
  <si>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</si>
  <si>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</si>
  <si>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</si>
  <si>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</si>
  <si>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</si>
  <si>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</si>
  <si>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</si>
  <si>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</si>
  <si>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</si>
  <si>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</si>
  <si>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</si>
  <si>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</si>
  <si>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</si>
  <si>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</si>
  <si>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</si>
  <si>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</si>
  <si>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</si>
  <si>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</si>
  <si>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</si>
  <si>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</si>
  <si>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</si>
  <si>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</si>
  <si>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</si>
  <si>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</si>
  <si>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</si>
  <si>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</si>
  <si>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</si>
  <si>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</si>
  <si>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</si>
  <si>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</si>
  <si>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</si>
  <si>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</si>
  <si>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</si>
  <si>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</si>
  <si>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</si>
  <si>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</si>
  <si>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</si>
  <si>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</si>
  <si>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</si>
  <si>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</si>
  <si>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</si>
  <si>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</si>
  <si>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</si>
  <si>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</si>
  <si>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</si>
  <si>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</si>
  <si>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</si>
  <si>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</si>
  <si>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</si>
  <si>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</si>
  <si>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</si>
  <si>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</si>
  <si>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</si>
  <si>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</si>
  <si>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</si>
  <si>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</si>
  <si>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</si>
  <si>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</si>
  <si>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</si>
  <si>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</si>
  <si>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</si>
  <si>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</si>
  <si>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</si>
  <si>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</si>
  <si>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</si>
  <si>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</si>
  <si>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</si>
  <si>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</si>
  <si>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</si>
  <si>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</si>
  <si>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</si>
  <si>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</si>
  <si>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</si>
  <si>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</si>
  <si>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</si>
  <si>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</si>
  <si>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</si>
  <si>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</si>
  <si>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</si>
  <si>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</si>
  <si>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</si>
  <si>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</si>
  <si>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</si>
  <si>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</si>
  <si>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</si>
  <si>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</si>
  <si>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</si>
  <si>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</si>
  <si>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</si>
  <si>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</si>
  <si>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</si>
  <si>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</si>
  <si>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</si>
  <si>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</si>
  <si>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</si>
  <si>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</si>
  <si>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</si>
  <si>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</si>
  <si>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</si>
  <si>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</si>
  <si>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</si>
  <si>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</si>
  <si>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</si>
  <si>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</si>
  <si>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</si>
  <si>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</si>
  <si>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</si>
  <si>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</si>
  <si>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</si>
  <si>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</si>
  <si>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</si>
  <si>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</si>
  <si>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</si>
  <si>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</si>
  <si>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</si>
  <si>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</si>
  <si>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</si>
  <si>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</si>
  <si>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</si>
  <si>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</si>
  <si>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</si>
  <si>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</si>
  <si>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</si>
  <si>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</si>
  <si>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</si>
  <si>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</si>
  <si>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</si>
  <si>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</si>
  <si>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</si>
  <si>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</si>
  <si>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</si>
  <si>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</si>
  <si>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</si>
  <si>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</si>
  <si>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</si>
  <si>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</si>
  <si>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</si>
  <si>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</si>
  <si>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</si>
  <si>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</si>
  <si>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</si>
  <si>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</si>
  <si>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</si>
  <si>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</si>
  <si>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</si>
  <si>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</si>
  <si>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</si>
  <si>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</si>
  <si>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</si>
  <si>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</si>
  <si>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</si>
  <si>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</si>
  <si>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</si>
  <si>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</si>
  <si>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</si>
  <si>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</si>
  <si>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</si>
  <si>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</si>
  <si>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</si>
  <si>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</si>
  <si>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</si>
  <si>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</si>
  <si>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</si>
  <si>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</si>
  <si>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</si>
  <si>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</si>
  <si>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</si>
  <si>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</si>
  <si>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</si>
  <si>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</si>
  <si>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</si>
  <si>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</si>
  <si>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</si>
  <si>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</si>
  <si>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</si>
  <si>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</si>
  <si>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</si>
  <si>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</si>
  <si>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</si>
  <si>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</si>
  <si>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</si>
  <si>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</si>
  <si>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</si>
  <si>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</si>
  <si>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</si>
  <si>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</si>
  <si>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</si>
  <si>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</si>
  <si>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</si>
  <si>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</si>
  <si>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</si>
  <si>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</si>
  <si>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</si>
  <si>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</si>
  <si>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</si>
  <si>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</si>
  <si>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</si>
  <si>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</si>
  <si>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</si>
  <si>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</si>
  <si>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</si>
  <si>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</si>
  <si>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</si>
  <si>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</si>
  <si>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</si>
  <si>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</si>
  <si>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</si>
  <si>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</si>
  <si>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</si>
  <si>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</si>
  <si>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</si>
  <si>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</si>
  <si>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</si>
  <si>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</si>
  <si>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</si>
  <si>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</si>
  <si>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</si>
  <si>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</si>
  <si>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</si>
  <si>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</si>
  <si>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</si>
  <si>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</si>
  <si>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</si>
  <si>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</si>
  <si>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</si>
  <si>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</si>
  <si>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</si>
  <si>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</si>
  <si>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</si>
  <si>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</si>
  <si>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</si>
  <si>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</si>
  <si>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</si>
  <si>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</si>
  <si>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</si>
  <si>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</si>
  <si>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</si>
  <si>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</si>
  <si>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</si>
  <si>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</si>
  <si>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</si>
  <si>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</si>
  <si>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</si>
  <si>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</si>
  <si>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</si>
  <si>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</si>
  <si>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</si>
  <si>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</si>
  <si>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</si>
  <si>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</si>
  <si>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</si>
  <si>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</si>
  <si>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</si>
  <si>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</si>
  <si>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</si>
  <si>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</si>
  <si>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</si>
  <si>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</si>
  <si>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</si>
  <si>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</si>
  <si>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</si>
  <si>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</si>
  <si>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</si>
  <si>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</si>
  <si>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</si>
  <si>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</si>
  <si>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</si>
  <si>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</si>
  <si>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</si>
  <si>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</si>
  <si>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</si>
  <si>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</si>
  <si>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</si>
  <si>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</si>
  <si>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</si>
  <si>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</si>
  <si>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</si>
  <si>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</si>
  <si>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</si>
  <si>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</si>
  <si>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</si>
  <si>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</si>
  <si>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</si>
  <si>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</si>
  <si>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</si>
  <si>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</si>
  <si>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</si>
  <si>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</si>
  <si>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</si>
  <si>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</si>
  <si>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</si>
  <si>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</si>
  <si>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</si>
  <si>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</si>
  <si>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</si>
  <si>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</si>
  <si>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</si>
  <si>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</si>
  <si>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</si>
  <si>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</si>
  <si>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</si>
  <si>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</si>
  <si>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</si>
  <si>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</si>
  <si>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</si>
  <si>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</si>
  <si>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</si>
  <si>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</si>
  <si>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</si>
  <si>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</si>
  <si>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</si>
  <si>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</si>
  <si>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</si>
  <si>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2551037</t>
  </si>
  <si>
    <t>31897959</t>
  </si>
  <si>
    <t>Súkromná škola EDUCO</t>
  </si>
  <si>
    <t>251087</t>
  </si>
  <si>
    <t>Uhrada za prenájom telocvične</t>
  </si>
  <si>
    <t>36692204</t>
  </si>
  <si>
    <t>Volejbal, s.r.o.</t>
  </si>
  <si>
    <t>2500443</t>
  </si>
  <si>
    <t>úhrada za prenájom bazéna</t>
  </si>
  <si>
    <t>Slanícky dvor</t>
  </si>
  <si>
    <t>Kontaktná osoba zodpovedná za vyplnený formulár  
meno a priezvisko: Jana  Čániová
e-mail: janacaniova@atlas.sk 
tel. kontakt (mobil):  +421 905892235</t>
  </si>
  <si>
    <t>úhrada za nákup lôt</t>
  </si>
  <si>
    <t>51752506</t>
  </si>
  <si>
    <t>25VF00443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</si>
</sst>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27"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7"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45"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Volejbalový klub Rachmaninka Liptovský Mikuláš</v>
      </c>
      <c r="C3" s="338"/>
      <c r="D3" s="338"/>
      <c r="G3" s="252">
        <v>45747</v>
      </c>
    </row>
    <row r="4" spans="1:7" ht="14.25" x14ac:dyDescent="0.2">
      <c r="A4" s="30" t="s">
        <v>313</v>
      </c>
      <c r="B4" s="29" t="str">
        <f>RIGHT("0000"&amp;INDEX(Adr!A:A,Doklady!B102+1),8)</f>
        <v>42433509</v>
      </c>
      <c r="G4" s="252">
        <v>45777</v>
      </c>
    </row>
    <row r="5" spans="1:7" ht="14.25" x14ac:dyDescent="0.2">
      <c r="A5" s="30" t="s">
        <v>314</v>
      </c>
      <c r="B5" s="29" t="str">
        <f>INDEX(Adr!D:D,Doklady!B102+1)&amp;", "&amp;INDEX(Adr!E:E,Doklady!B102+1)</f>
        <v>Eduarda Penkalu 878/7, Liptovský Mikuláš</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2211.3000000000002</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2211.3000000000002</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0"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Volejbalový klub Rachmaninka Liptovský Mikuláš</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42433509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Eduarda Penkalu 878/7, Liptovský Mikuláš, 031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2211.3000000000002</v>
      </c>
      <c r="D10" s="126">
        <f>C10-E10</f>
        <v>2211.3000000000002</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2211.3000000000002</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2211.3000000000002</v>
      </c>
      <c r="D53" s="73">
        <f>IF(A53&lt;&gt;"",Doklady!I1-Doklady!J1,"")</f>
        <v>2211.3000000000002</v>
      </c>
      <c r="E53" s="73">
        <f>IF(A53&lt;&gt;"",MIN(D53,C53)*Doklady!C1/(1-Doklady!C1),"")</f>
        <v>0</v>
      </c>
      <c r="F53" s="71">
        <f>IF(A53&lt;&gt;"",Doklady!J1,"")</f>
        <v>0</v>
      </c>
      <c r="G53" s="73">
        <f>+IFERROR(HLOOKUP(IF(RIGHT(B53,15)="bežné transfery",LEFT(B53,LEN(B53)-18),0),$J$40:$K$42,3,0),MIN(C53,D53))</f>
        <v>2211.3000000000002</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2211.3000000000002</v>
      </c>
      <c r="D130" s="228">
        <f t="shared" ref="D130:I130" si="9">SUM(D53:D129)</f>
        <v>2211.3000000000002</v>
      </c>
      <c r="E130" s="228">
        <f t="shared" si="9"/>
        <v>0</v>
      </c>
      <c r="F130" s="228">
        <f t="shared" si="9"/>
        <v>0</v>
      </c>
      <c r="G130" s="228">
        <f t="shared" si="9"/>
        <v>2211.3000000000002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25">
        <v>45978</v>
      </c>
      <c r="C140" s="229"/>
      <c r="D140" s="362"/>
      <c r="E140" s="362"/>
      <c r="F140" s="362"/>
      <c r="G140" s="362"/>
      <c r="H140" s="362"/>
      <c r="I140" s="362"/>
      <c r="J140" s="85"/>
    </row>
    <row r="141" spans="1:26" ht="68.25" customHeight="1" x14ac:dyDescent="0.2">
      <c r="A141" s="9"/>
      <c r="B141" s="280" t="s">
        <v>3011</v>
      </c>
      <c r="C141" s="214"/>
      <c r="D141" s="342" t="s">
        <v>393</v>
      </c>
      <c r="E141" s="342"/>
      <c r="F141" s="342"/>
      <c r="G141" s="342"/>
      <c r="H141" s="342"/>
      <c r="I141" s="342"/>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D118" sqref="D118:E11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42433509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2211.3000000000002</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492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227</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c r="B107" s="14"/>
      <c r="C107" s="14"/>
      <c r="D107" s="16"/>
      <c r="E107" s="16"/>
      <c r="F107" s="14"/>
      <c r="G107" s="14"/>
      <c r="H107" s="14"/>
      <c r="I107" s="15"/>
      <c r="J107" s="77"/>
      <c r="K107" s="92"/>
    </row>
    <row r="108" spans="1:25" ht="12.75" x14ac:dyDescent="0.2">
      <c r="A108" s="14" t="s">
        <v>3000</v>
      </c>
      <c r="B108" s="14" t="s">
        <v>3001</v>
      </c>
      <c r="C108" s="14" t="s">
        <v>3001</v>
      </c>
      <c r="D108" s="16">
        <v>45882</v>
      </c>
      <c r="E108" s="16">
        <v>45959</v>
      </c>
      <c r="F108" s="14" t="s">
        <v>3005</v>
      </c>
      <c r="G108" s="14" t="s">
        <v>3002</v>
      </c>
      <c r="H108" s="14" t="s">
        <v>3003</v>
      </c>
      <c r="I108" s="15">
        <v>1204</v>
      </c>
      <c r="J108" s="77">
        <v>10</v>
      </c>
      <c r="K108" s="92"/>
    </row>
    <row r="109" spans="1:25" ht="12.75" x14ac:dyDescent="0.2">
      <c r="A109" s="14"/>
      <c r="B109" s="14"/>
      <c r="C109" s="14"/>
      <c r="D109" s="16"/>
      <c r="E109" s="16"/>
      <c r="F109" s="14"/>
      <c r="G109" s="14"/>
      <c r="H109" s="14"/>
      <c r="I109" s="15"/>
      <c r="J109" s="77"/>
      <c r="K109" s="92"/>
    </row>
    <row r="110" spans="1:25" ht="12.75" x14ac:dyDescent="0.2">
      <c r="A110" s="14" t="s">
        <v>3000</v>
      </c>
      <c r="B110" s="14" t="s">
        <v>3008</v>
      </c>
      <c r="C110" s="14" t="s">
        <v>3014</v>
      </c>
      <c r="D110" s="16">
        <v>45883</v>
      </c>
      <c r="E110" s="16">
        <v>45959</v>
      </c>
      <c r="F110" s="14" t="s">
        <v>3009</v>
      </c>
      <c r="G110" s="14" t="s">
        <v>3013</v>
      </c>
      <c r="H110" s="14" t="s">
        <v>3010</v>
      </c>
      <c r="I110" s="15">
        <v>574</v>
      </c>
      <c r="J110" s="77">
        <v>10</v>
      </c>
      <c r="K110" s="92"/>
    </row>
    <row r="111" spans="1:25" ht="12.75" x14ac:dyDescent="0.2">
      <c r="A111" s="14"/>
      <c r="B111" s="14"/>
      <c r="C111" s="14"/>
      <c r="D111" s="16"/>
      <c r="E111" s="16"/>
      <c r="F111" s="14"/>
      <c r="G111" s="14"/>
      <c r="H111" s="14"/>
      <c r="I111" s="15"/>
      <c r="J111" s="77"/>
      <c r="K111" s="92"/>
    </row>
    <row r="112" spans="1:25" ht="12.75" x14ac:dyDescent="0.2">
      <c r="A112" s="14" t="s">
        <v>3000</v>
      </c>
      <c r="B112" s="14" t="s">
        <v>3004</v>
      </c>
      <c r="C112" s="14" t="s">
        <v>3004</v>
      </c>
      <c r="D112" s="16">
        <v>45903</v>
      </c>
      <c r="E112" s="16">
        <v>45959</v>
      </c>
      <c r="F112" s="14" t="s">
        <v>3012</v>
      </c>
      <c r="G112" s="14" t="s">
        <v>3006</v>
      </c>
      <c r="H112" s="14" t="s">
        <v>3007</v>
      </c>
      <c r="I112" s="15">
        <v>433.3</v>
      </c>
      <c r="J112" s="77">
        <v>10</v>
      </c>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2.5"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75" x14ac:dyDescent="0.2">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75" x14ac:dyDescent="0.2">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75" x14ac:dyDescent="0.2">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75" x14ac:dyDescent="0.2">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75" x14ac:dyDescent="0.2">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75" x14ac:dyDescent="0.2">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75" x14ac:dyDescent="0.2">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75" x14ac:dyDescent="0.2">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75" x14ac:dyDescent="0.2">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Volejbalový klub Rachmaninka Liptovský Mikuláš, Eduarda Penkalu 878/7, Liptovský Mikuláš, 031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42433509</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Volejbalový klub Rachmaninka Liptovský Mikuláš, Eduarda Penkalu 878/7, Liptovský Mikuláš, 031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0"/>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42433509</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A44" sqref="A44"/>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purl.org/dc/terms/"/>
    <ds:schemaRef ds:uri="http://purl.org/dc/elements/1.1/"/>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2025-11-17T07:22:58Z</cp:lastPrinted>
  <dcterms:created xsi:type="dcterms:W3CDTF">2017-02-20T06:20:12Z</dcterms:created>
  <dcterms:modified xsi:type="dcterms:W3CDTF">2026-01-19T13:19:25Z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