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E:\EVA DISK\NAJ\EVA DOKUMENTY\Zúčtovanie dotácií\2025\Ministerstvo cestovného ruchu a športu\"/>
    </mc:Choice>
  </mc:AlternateContent>
  <xr:revisionPtr revIDLastSave="0" documentId="13_ncr:1_{E19EBC77-76A2-4BFD-AC7E-0F6844C1774C}"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<sst xmlns="http://schemas.openxmlformats.org/spreadsheetml/2006/main" count="6578" uniqueCount="3032">
  <si>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</si>
  <si>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</si>
  <si>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</si>
  <si>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</si>
  <si>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</si>
  <si>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</si>
  <si>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</si>
  <si>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</si>
  <si>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</si>
  <si>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</si>
  <si>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</si>
  <si>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</si>
  <si>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</si>
  <si>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</si>
  <si>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</si>
  <si>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</si>
  <si>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</si>
  <si>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</si>
  <si>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</si>
  <si>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</si>
  <si>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</si>
  <si>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</si>
  <si>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</si>
  <si>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</si>
  <si>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</si>
  <si>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</si>
  <si>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</si>
  <si>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</si>
  <si>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</si>
  <si>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</si>
  <si>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</si>
  <si>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</si>
  <si>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</si>
  <si>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</si>
  <si>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</si>
  <si>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</si>
  <si>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</si>
  <si>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</si>
  <si>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</si>
  <si>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</si>
  <si>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</si>
  <si>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</si>
  <si>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</si>
  <si>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</si>
  <si>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</si>
  <si>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</si>
  <si>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</si>
  <si>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</si>
  <si>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</si>
  <si>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</si>
  <si>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</si>
  <si>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</si>
  <si>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</si>
  <si>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</si>
  <si>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</si>
  <si>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</si>
  <si>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</si>
  <si>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</si>
  <si>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</si>
  <si>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</si>
  <si>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</si>
  <si>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</si>
  <si>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</si>
  <si>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</si>
  <si>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</si>
  <si>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</si>
  <si>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</si>
  <si>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</si>
  <si>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</si>
  <si>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</si>
  <si>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</si>
  <si>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</si>
  <si>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</si>
  <si>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</si>
  <si>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</si>
  <si>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</si>
  <si>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</si>
  <si>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</si>
  <si>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</si>
  <si>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</si>
  <si>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</si>
  <si>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</si>
  <si>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</si>
  <si>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</si>
  <si>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</si>
  <si>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</si>
  <si>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</si>
  <si>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</si>
  <si>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</si>
  <si>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</si>
  <si>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</si>
  <si>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</si>
  <si>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</si>
  <si>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</si>
  <si>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</si>
  <si>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</si>
  <si>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</si>
  <si>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</si>
  <si>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</si>
  <si>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</si>
  <si>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</si>
  <si>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</si>
  <si>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</si>
  <si>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</si>
  <si>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</si>
  <si>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</si>
  <si>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</si>
  <si>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</si>
  <si>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</si>
  <si>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</si>
  <si>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</si>
  <si>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</si>
  <si>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</si>
  <si>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</si>
  <si>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</si>
  <si>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</si>
  <si>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</si>
  <si>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</si>
  <si>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</si>
  <si>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</si>
  <si>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</si>
  <si>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</si>
  <si>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</si>
  <si>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</si>
  <si>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</si>
  <si>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</si>
  <si>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</si>
  <si>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</si>
  <si>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</si>
  <si>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</si>
  <si>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</si>
  <si>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</si>
  <si>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</si>
  <si>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</si>
  <si>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</si>
  <si>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</si>
  <si>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</si>
  <si>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</si>
  <si>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</si>
  <si>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</si>
  <si>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</si>
  <si>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</si>
  <si>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</si>
  <si>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</si>
  <si>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</si>
  <si>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</si>
  <si>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</si>
  <si>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</si>
  <si>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</si>
  <si>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</si>
  <si>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</si>
  <si>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</si>
  <si>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</si>
  <si>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</si>
  <si>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</si>
  <si>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</si>
  <si>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</si>
  <si>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</si>
  <si>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</si>
  <si>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</si>
  <si>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</si>
  <si>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</si>
  <si>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</si>
  <si>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</si>
  <si>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</si>
  <si>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</si>
  <si>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</si>
  <si>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</si>
  <si>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</si>
  <si>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</si>
  <si>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</si>
  <si>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</si>
  <si>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</si>
  <si>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</si>
  <si>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</si>
  <si>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</si>
  <si>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</si>
  <si>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</si>
  <si>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</si>
  <si>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</si>
  <si>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</si>
  <si>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</si>
  <si>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</si>
  <si>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</si>
  <si>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</si>
  <si>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</si>
  <si>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</si>
  <si>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</si>
  <si>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</si>
  <si>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</si>
  <si>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</si>
  <si>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</si>
  <si>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</si>
  <si>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</si>
  <si>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</si>
  <si>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</si>
  <si>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</si>
  <si>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</si>
  <si>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</si>
  <si>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</si>
  <si>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</si>
  <si>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</si>
  <si>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</si>
  <si>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</si>
  <si>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</si>
  <si>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</si>
  <si>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</si>
  <si>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</si>
  <si>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</si>
  <si>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</si>
  <si>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</si>
  <si>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</si>
  <si>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</si>
  <si>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</si>
  <si>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</si>
  <si>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</si>
  <si>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</si>
  <si>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</si>
  <si>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</si>
  <si>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</si>
  <si>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</si>
  <si>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</si>
  <si>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</si>
  <si>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</si>
  <si>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</si>
  <si>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</si>
  <si>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</si>
  <si>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</si>
  <si>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</si>
  <si>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</si>
  <si>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</si>
  <si>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</si>
  <si>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</si>
  <si>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</si>
  <si>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</si>
  <si>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</si>
  <si>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</si>
  <si>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</si>
  <si>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</si>
  <si>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</si>
  <si>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</si>
  <si>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</si>
  <si>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</si>
  <si>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</si>
  <si>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</si>
  <si>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</si>
  <si>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</si>
  <si>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</si>
  <si>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</si>
  <si>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</si>
  <si>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</si>
  <si>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</si>
  <si>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</si>
  <si>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</si>
  <si>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</si>
  <si>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</si>
  <si>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</si>
  <si>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</si>
  <si>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</si>
  <si>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</si>
  <si>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</si>
  <si>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</si>
  <si>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</si>
  <si>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</si>
  <si>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</si>
  <si>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</si>
  <si>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</si>
  <si>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</si>
  <si>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</si>
  <si>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</si>
  <si>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</si>
  <si>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</si>
  <si>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</si>
  <si>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</si>
  <si>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</si>
  <si>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</si>
  <si>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</si>
  <si>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</si>
  <si>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</si>
  <si>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</si>
  <si>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</si>
  <si>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</si>
  <si>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</si>
  <si>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</si>
  <si>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</si>
  <si>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</si>
  <si>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</si>
  <si>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</si>
  <si>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</si>
  <si>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</si>
  <si>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</si>
  <si>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</si>
  <si>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</si>
  <si>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</si>
  <si>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</si>
  <si>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</si>
  <si>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</si>
  <si>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</si>
  <si>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</si>
  <si>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</si>
  <si>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</si>
  <si>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</si>
  <si>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</si>
  <si>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</si>
  <si>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</si>
  <si>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</si>
  <si>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</si>
  <si>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</si>
  <si>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</si>
  <si>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</si>
  <si>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</si>
  <si>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</si>
  <si>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</si>
  <si>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</si>
  <si>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</si>
  <si>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</si>
  <si>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</si>
  <si>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</si>
  <si>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</si>
  <si>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</si>
  <si>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</si>
  <si>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</si>
  <si>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</si>
  <si>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</si>
  <si>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</si>
  <si>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</si>
  <si>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</si>
  <si>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</si>
  <si>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</si>
  <si>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</si>
  <si>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</si>
  <si>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</si>
  <si>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</si>
  <si>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</si>
  <si>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</si>
  <si>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</si>
  <si>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</si>
  <si>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</si>
  <si>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</si>
  <si>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</si>
  <si>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</si>
  <si>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</si>
  <si>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</si>
  <si>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</si>
  <si>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</si>
  <si>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</si>
  <si>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</si>
  <si>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</si>
  <si>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</si>
  <si>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</si>
  <si>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</si>
  <si>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</si>
  <si>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</si>
  <si>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</si>
  <si>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</si>
  <si>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</si>
  <si>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</si>
  <si>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</si>
  <si>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</si>
  <si>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</si>
  <si>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</si>
  <si>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</si>
  <si>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</si>
  <si>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</si>
  <si>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</si>
  <si>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</si>
  <si>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</si>
  <si>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</si>
  <si>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</si>
  <si>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</si>
  <si>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</si>
  <si>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</si>
  <si>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</si>
  <si>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</si>
  <si>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</si>
  <si>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</si>
  <si>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</si>
  <si>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</si>
  <si>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</si>
  <si>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</si>
  <si>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</si>
  <si>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</si>
  <si>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</si>
  <si>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</si>
  <si>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</si>
  <si>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</si>
  <si>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</si>
  <si>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</si>
  <si>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</si>
  <si>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</si>
  <si>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</si>
  <si>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</si>
  <si>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</si>
  <si>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</si>
  <si>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</si>
  <si>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</si>
  <si>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</si>
  <si>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</si>
  <si>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</si>
  <si>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</si>
  <si>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</si>
  <si>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</si>
  <si>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</si>
  <si>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</si>
  <si>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</si>
  <si>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</si>
  <si>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</si>
  <si>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</si>
  <si>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</si>
  <si>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</si>
  <si>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</si>
  <si>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</si>
  <si>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</si>
  <si>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</si>
  <si>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</si>
  <si>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</si>
  <si>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</si>
  <si>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</si>
  <si>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</si>
  <si>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</si>
  <si>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</si>
  <si>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</si>
  <si>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</si>
  <si>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</si>
  <si>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</si>
  <si>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</si>
  <si>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</si>
  <si>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</si>
  <si>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</si>
  <si>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</si>
  <si>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</si>
  <si>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</si>
  <si>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</si>
  <si>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</si>
  <si>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</si>
  <si>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</si>
  <si>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</si>
  <si>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</si>
  <si>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</si>
  <si>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</si>
  <si>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</si>
  <si>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</si>
  <si>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</si>
  <si>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</si>
  <si>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</si>
  <si>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</si>
  <si>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</si>
  <si>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</si>
  <si>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</si>
  <si>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</si>
  <si>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</si>
  <si>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</si>
  <si>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</si>
  <si>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</si>
  <si>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</si>
  <si>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</si>
  <si>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</si>
  <si>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</si>
  <si>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</si>
  <si>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</si>
  <si>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</si>
  <si>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</si>
  <si>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</si>
  <si>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</si>
  <si>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</si>
  <si>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</si>
  <si>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</si>
  <si>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</si>
  <si>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</si>
  <si>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</si>
  <si>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</si>
  <si>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</si>
  <si>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</si>
  <si>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</si>
  <si>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</si>
  <si>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</si>
  <si>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</si>
  <si>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</si>
  <si>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</si>
  <si>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</si>
  <si>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</si>
  <si>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</si>
  <si>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</si>
  <si>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</si>
  <si>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</si>
  <si>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</si>
  <si>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</si>
  <si>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</si>
  <si>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</si>
  <si>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</si>
  <si>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</si>
  <si>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</si>
  <si>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</si>
  <si>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</si>
  <si>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</si>
  <si>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</si>
  <si>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</si>
  <si>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</si>
  <si>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</si>
  <si>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</si>
  <si>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</si>
  <si>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</si>
  <si>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</si>
  <si>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</si>
  <si>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</si>
  <si>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</si>
  <si>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</si>
  <si>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</si>
  <si>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</si>
  <si>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</si>
  <si>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</si>
  <si>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</si>
  <si>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</si>
  <si>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</si>
  <si>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</si>
  <si>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</si>
  <si>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</si>
  <si>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</si>
  <si>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</si>
  <si>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</si>
  <si>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</si>
  <si>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</si>
  <si>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</si>
  <si>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</si>
  <si>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</si>
  <si>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</si>
  <si>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</si>
  <si>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</si>
  <si>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</si>
  <si>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</si>
  <si>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</si>
  <si>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</si>
  <si>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</si>
  <si>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</si>
  <si>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</si>
  <si>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</si>
  <si>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</si>
  <si>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</si>
  <si>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</si>
  <si>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</si>
  <si>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</si>
  <si>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</si>
  <si>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</si>
  <si>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</si>
  <si>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</si>
  <si>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</si>
  <si>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</si>
  <si>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</si>
  <si>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</si>
  <si>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</si>
  <si>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</si>
  <si>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</si>
  <si>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</si>
  <si>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</si>
  <si>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</si>
  <si>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</si>
  <si>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</si>
  <si>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</si>
  <si>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</si>
  <si>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</si>
  <si>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</si>
  <si>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</si>
  <si>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</si>
  <si>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</si>
  <si>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</si>
  <si>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</si>
  <si>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</si>
  <si>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</si>
  <si>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</si>
  <si>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</si>
  <si>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</si>
  <si>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</si>
  <si>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</si>
  <si>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</si>
  <si>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</si>
  <si>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</si>
  <si>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</si>
  <si>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</si>
  <si>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</si>
  <si>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</si>
  <si>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</si>
  <si>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</si>
  <si>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</si>
  <si>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</si>
  <si>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</si>
  <si>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</si>
  <si>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</si>
  <si>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</si>
  <si>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</si>
  <si>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</si>
  <si>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</si>
  <si>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</si>
  <si>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</si>
  <si>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</si>
  <si>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</si>
  <si>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</si>
  <si>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</si>
  <si>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</si>
  <si>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</si>
  <si>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</si>
  <si>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</si>
  <si>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</si>
  <si>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</si>
  <si>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</si>
  <si>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</si>
  <si>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</si>
  <si>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</si>
  <si>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</si>
  <si>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</si>
  <si>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</si>
  <si>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</si>
  <si>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</si>
  <si>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</si>
  <si>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</si>
  <si>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</si>
  <si>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</si>
  <si>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</si>
  <si>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</si>
  <si>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</si>
  <si>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</si>
  <si>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</si>
  <si>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</si>
  <si>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</si>
  <si>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</si>
  <si>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</si>
  <si>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</si>
  <si>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</si>
  <si>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</si>
  <si>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</si>
  <si>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</si>
  <si>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</si>
  <si>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</si>
  <si>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</si>
  <si>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</si>
  <si>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</si>
  <si>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</si>
  <si>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</si>
  <si>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</si>
  <si>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</si>
  <si>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</si>
  <si>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</si>
  <si>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</si>
  <si>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</si>
  <si>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</si>
  <si>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</si>
  <si>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</si>
  <si>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</si>
  <si>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</si>
  <si>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</si>
  <si>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</si>
  <si>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</si>
  <si>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</si>
  <si>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</si>
  <si>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</si>
  <si>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</si>
  <si>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</si>
  <si>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</si>
  <si>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</si>
  <si>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</si>
  <si>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</si>
  <si>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</si>
  <si>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</si>
  <si>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</si>
  <si>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</si>
  <si>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</si>
  <si>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</si>
  <si>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</si>
  <si>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</si>
  <si>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</si>
  <si>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</si>
  <si>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</si>
  <si>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</si>
  <si>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</si>
  <si>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</si>
  <si>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</si>
  <si>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</si>
  <si>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</si>
  <si>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</si>
  <si>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</si>
  <si>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</si>
  <si>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</si>
  <si>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</si>
  <si>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</si>
  <si>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</si>
  <si>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</si>
  <si>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</si>
  <si>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</si>
  <si>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</si>
  <si>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</si>
  <si>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</si>
  <si>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</si>
  <si>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</si>
  <si>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</si>
  <si>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</si>
  <si>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</si>
  <si>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</si>
  <si>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</si>
  <si>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</si>
  <si>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</si>
  <si>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</si>
  <si>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</si>
  <si>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</si>
  <si>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</si>
  <si>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</si>
  <si>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</si>
  <si>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</si>
  <si>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</si>
  <si>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</si>
  <si>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</si>
  <si>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</si>
  <si>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</si>
  <si>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</si>
  <si>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</si>
  <si>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</si>
  <si>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</si>
  <si>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</si>
  <si>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</si>
  <si>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</si>
  <si>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</si>
  <si>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</si>
  <si>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</si>
  <si>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</si>
  <si>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</si>
  <si>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</si>
  <si>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</si>
  <si>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</si>
  <si>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</si>
  <si>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</si>
  <si>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</si>
  <si>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</si>
  <si>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</si>
  <si>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</si>
  <si>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</si>
  <si>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</si>
  <si>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</si>
  <si>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</si>
  <si>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</si>
  <si>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</si>
  <si>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</si>
  <si>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</si>
  <si>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</si>
  <si>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</si>
  <si>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</si>
  <si>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</si>
  <si>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</si>
  <si>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</si>
  <si>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</si>
  <si>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</si>
  <si>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</si>
  <si>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</si>
  <si>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</si>
  <si>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</si>
  <si>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</si>
  <si>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</si>
  <si>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</si>
  <si>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</si>
  <si>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</si>
  <si>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</si>
  <si>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</si>
  <si>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</si>
  <si>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</si>
  <si>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</si>
  <si>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</si>
  <si>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</si>
  <si>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</si>
  <si>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</si>
  <si>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</si>
  <si>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</si>
  <si>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</si>
  <si>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</si>
  <si>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</si>
  <si>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</si>
  <si>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</si>
  <si>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</si>
  <si>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</si>
  <si>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</si>
  <si>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</si>
  <si>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</si>
  <si>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</si>
  <si>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</si>
  <si>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</si>
  <si>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</si>
  <si>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</si>
  <si>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</si>
  <si>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</si>
  <si>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</si>
  <si>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</si>
  <si>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</si>
  <si>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</si>
  <si>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</si>
  <si>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</si>
  <si>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</si>
  <si>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</si>
  <si>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</si>
  <si>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</si>
  <si>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</si>
  <si>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</si>
  <si>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</si>
  <si>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</si>
  <si>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</si>
  <si>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</si>
  <si>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</si>
  <si>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</si>
  <si>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</si>
  <si>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</si>
  <si>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</si>
  <si>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</si>
  <si>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</si>
  <si>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</si>
  <si>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</si>
  <si>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</si>
  <si>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</si>
  <si>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</si>
  <si>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</si>
  <si>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</si>
  <si>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</si>
  <si>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</si>
  <si>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</si>
  <si>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</si>
  <si>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</si>
  <si>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</si>
  <si>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</si>
  <si>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</si>
  <si>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</si>
  <si>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</si>
  <si>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</si>
  <si>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</si>
  <si>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</si>
  <si>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</si>
  <si>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</si>
  <si>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</si>
  <si>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</si>
  <si>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</si>
  <si>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</si>
  <si>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</si>
  <si>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</si>
  <si>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</si>
  <si>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</si>
  <si>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</si>
  <si>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</si>
  <si>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</si>
  <si>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</si>
  <si>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</si>
  <si>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</si>
  <si>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</si>
  <si>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</si>
  <si>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</si>
  <si>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</si>
  <si>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</si>
  <si>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</si>
  <si>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</si>
  <si>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</si>
  <si>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</si>
  <si>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</si>
  <si>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</si>
  <si>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</si>
  <si>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</si>
  <si>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</si>
  <si>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</si>
  <si>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</si>
  <si>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</si>
  <si>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</si>
  <si>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</si>
  <si>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</si>
  <si>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</si>
  <si>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</si>
  <si>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</si>
  <si>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</si>
  <si>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</si>
  <si>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</si>
  <si>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</si>
  <si>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</si>
  <si>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</si>
  <si>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</si>
  <si>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</si>
  <si>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</si>
  <si>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</si>
  <si>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</si>
  <si>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</si>
  <si>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</si>
  <si>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</si>
  <si>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</si>
  <si>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</si>
  <si>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</si>
  <si>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</si>
  <si>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</si>
  <si>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</si>
  <si>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</si>
  <si>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</si>
  <si>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</si>
  <si>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</si>
  <si>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</si>
  <si>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</si>
  <si>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</si>
  <si>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</si>
  <si>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</si>
  <si>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</si>
  <si>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</si>
  <si>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</si>
  <si>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</si>
  <si>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</si>
  <si>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</si>
  <si>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</si>
  <si>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</si>
  <si>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</si>
  <si>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</si>
  <si>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</si>
  <si>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</si>
  <si>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</si>
  <si>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</si>
  <si>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</si>
  <si>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</si>
  <si>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</si>
  <si>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</si>
  <si>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</si>
  <si>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</si>
  <si>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</si>
  <si>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</si>
  <si>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</si>
  <si>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</si>
  <si>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</si>
  <si>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</si>
  <si>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</si>
  <si>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</si>
  <si>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</si>
  <si>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</si>
  <si>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</si>
  <si>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</si>
  <si>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</si>
  <si>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</si>
  <si>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</si>
  <si>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</si>
  <si>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</si>
  <si>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</si>
  <si>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</si>
  <si>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</si>
  <si>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</si>
  <si>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</si>
  <si>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</si>
  <si>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</si>
  <si>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</si>
  <si>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</si>
  <si>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</si>
  <si>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</si>
  <si>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</si>
  <si>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</si>
  <si>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</si>
  <si>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</si>
  <si>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</si>
  <si>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</si>
  <si>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</si>
  <si>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</si>
  <si>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</si>
  <si>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</si>
  <si>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</si>
  <si>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</si>
  <si>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</si>
  <si>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</si>
  <si>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</si>
  <si>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</si>
  <si>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</si>
  <si>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</si>
  <si>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</si>
  <si>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</si>
  <si>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</si>
  <si>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</si>
  <si>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</si>
  <si>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</si>
  <si>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</si>
  <si>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</si>
  <si>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</si>
  <si>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</si>
  <si>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</si>
  <si>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</si>
  <si>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</si>
  <si>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</si>
  <si>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</si>
  <si>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</si>
  <si>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</si>
  <si>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</si>
  <si>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</si>
  <si>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</si>
  <si>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</si>
  <si>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</si>
  <si>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</si>
  <si>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</si>
  <si>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</si>
  <si>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</si>
  <si>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</si>
  <si>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</si>
  <si>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</si>
  <si>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</si>
  <si>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</si>
  <si>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</si>
  <si>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</si>
  <si>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</si>
  <si>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</si>
  <si>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</si>
  <si>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</si>
  <si>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</si>
  <si>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</si>
  <si>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</si>
  <si>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</si>
  <si>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</si>
  <si>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</si>
  <si>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</si>
  <si>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</si>
  <si>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</si>
  <si>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</si>
  <si>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</si>
  <si>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</si>
  <si>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</si>
  <si>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</si>
  <si>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</si>
  <si>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</si>
  <si>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</si>
  <si>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</si>
  <si>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</si>
  <si>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</si>
  <si>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</si>
  <si>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</si>
  <si>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</si>
  <si>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</si>
  <si>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</si>
  <si>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</si>
  <si>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</si>
  <si>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</si>
  <si>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</si>
  <si>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</si>
  <si>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</si>
  <si>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</si>
  <si>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</si>
  <si>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</si>
  <si>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</si>
  <si>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</si>
  <si>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</si>
  <si>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</si>
  <si>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</si>
  <si>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</si>
  <si>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</si>
  <si>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</si>
  <si>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</si>
  <si>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</si>
  <si>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</si>
  <si>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</si>
  <si>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</si>
  <si>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</si>
  <si>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</si>
  <si>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</si>
  <si>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</si>
  <si>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</si>
  <si>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</si>
  <si>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</si>
  <si>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</si>
  <si>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</si>
  <si>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</si>
  <si>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</si>
  <si>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</si>
  <si>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</si>
  <si>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</si>
  <si>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</si>
  <si>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</si>
  <si>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</si>
  <si>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</si>
  <si>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</si>
  <si>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</si>
  <si>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</si>
  <si>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</si>
  <si>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</si>
  <si>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</si>
  <si>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</si>
  <si>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</si>
  <si>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</si>
  <si>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</si>
  <si>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</si>
  <si>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</si>
  <si>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</si>
  <si>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</si>
  <si>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</si>
  <si>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</si>
  <si>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</si>
  <si>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</si>
  <si>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</si>
  <si>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</si>
  <si>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</si>
  <si>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</si>
  <si>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</si>
  <si>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</si>
  <si>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</si>
  <si>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</si>
  <si>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</si>
  <si>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</si>
  <si>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</si>
  <si>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</si>
  <si>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</si>
  <si>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</si>
  <si>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</si>
  <si>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</si>
  <si>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</si>
  <si>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</si>
  <si>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</si>
  <si>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</si>
  <si>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</si>
  <si>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</si>
  <si>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</si>
  <si>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</si>
  <si>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</si>
  <si>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</si>
  <si>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</si>
  <si>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</si>
  <si>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</si>
  <si>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</si>
  <si>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</si>
  <si>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</si>
  <si>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</si>
  <si>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</si>
  <si>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</si>
  <si>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</si>
  <si>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</si>
  <si>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</si>
  <si>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</si>
  <si>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</si>
  <si>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</si>
  <si>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</si>
  <si>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</si>
  <si>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</si>
  <si>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</si>
  <si>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</si>
  <si>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</si>
  <si>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</si>
  <si>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</si>
  <si>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</si>
  <si>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</si>
  <si>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</si>
  <si>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</si>
  <si>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</si>
  <si>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</si>
  <si>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</si>
  <si>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</si>
  <si>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</si>
  <si>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</si>
  <si>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</si>
  <si>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</si>
  <si>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</si>
  <si>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</si>
  <si>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</si>
  <si>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</si>
  <si>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</si>
  <si>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</si>
  <si>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</si>
  <si>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</si>
  <si>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</si>
  <si>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</si>
  <si>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</si>
  <si>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</si>
  <si>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</si>
  <si>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</si>
  <si>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</si>
  <si>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</si>
  <si>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</si>
  <si>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</si>
  <si>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</si>
  <si>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</si>
  <si>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</si>
  <si>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</si>
  <si>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</si>
  <si>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</si>
  <si>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</si>
  <si>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</si>
  <si>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</si>
  <si>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</si>
  <si>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</si>
  <si>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</si>
  <si>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</si>
  <si>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</si>
  <si>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</si>
  <si>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</si>
  <si>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</si>
  <si>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</si>
  <si>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</si>
  <si>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</si>
  <si>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</si>
  <si>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</si>
  <si>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</si>
  <si>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</si>
  <si>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</si>
  <si>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</si>
  <si>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</si>
  <si>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</si>
  <si>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</si>
  <si>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</si>
  <si>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</si>
  <si>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</si>
  <si>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</si>
  <si>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</si>
  <si>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</si>
  <si>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</si>
  <si>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</si>
  <si>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</si>
  <si>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</si>
  <si>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</si>
  <si>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</si>
  <si>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</si>
  <si>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</si>
  <si>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</si>
  <si>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</si>
  <si>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</si>
  <si>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</si>
  <si>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</si>
  <si>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</si>
  <si>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</si>
  <si>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</si>
  <si>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</si>
  <si>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</si>
  <si>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</si>
  <si>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</si>
  <si>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</si>
  <si>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</si>
  <si>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</si>
  <si>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</si>
  <si>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</si>
  <si>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</si>
  <si>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</si>
  <si>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</si>
  <si>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</si>
  <si>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</si>
  <si>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</si>
  <si>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</si>
  <si>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</si>
  <si>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</si>
  <si>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</si>
  <si>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</si>
  <si>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</si>
  <si>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</si>
  <si>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</si>
  <si>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</si>
  <si>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</si>
  <si>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</si>
  <si>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</si>
  <si>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</si>
  <si>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</si>
  <si>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</si>
  <si>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</si>
  <si>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</si>
  <si>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</si>
  <si>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</si>
  <si>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</si>
  <si>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</si>
  <si>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</si>
  <si>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</si>
  <si>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</si>
  <si>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</si>
  <si>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</si>
  <si>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</si>
  <si>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</si>
  <si>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</si>
  <si>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</si>
  <si>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</si>
  <si>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</si>
  <si>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</si>
  <si>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</si>
  <si>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</si>
  <si>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</si>
  <si>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</si>
  <si>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</si>
  <si>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</si>
  <si>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</si>
  <si>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</si>
  <si>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</si>
  <si>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</si>
  <si>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</si>
  <si>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</si>
  <si>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</si>
  <si>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</si>
  <si>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</si>
  <si>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</si>
  <si>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</si>
  <si>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</si>
  <si>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</si>
  <si>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</si>
  <si>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</si>
  <si>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</si>
  <si>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</si>
  <si>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</si>
  <si>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</si>
  <si>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</si>
  <si>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</si>
  <si>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</si>
  <si>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</si>
  <si>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</si>
  <si>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</si>
  <si>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</si>
  <si>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</si>
  <si>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</si>
  <si>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</si>
  <si>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</si>
  <si>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</si>
  <si>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</si>
  <si>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</si>
  <si>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</si>
  <si>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</si>
  <si>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</si>
  <si>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</si>
  <si>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</si>
  <si>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</si>
  <si>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</si>
  <si>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</si>
  <si>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</si>
  <si>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</si>
  <si>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</si>
  <si>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</si>
  <si>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</si>
  <si>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</si>
  <si>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</si>
  <si>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</si>
  <si>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</si>
  <si>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</si>
  <si>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</si>
  <si>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</si>
  <si>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</si>
  <si>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</si>
  <si>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</si>
  <si>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</si>
  <si>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</si>
  <si>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</si>
  <si>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</si>
  <si>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</si>
  <si>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</si>
  <si>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</si>
  <si>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</si>
  <si>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</si>
  <si>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</si>
  <si>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</si>
  <si>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</si>
  <si>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</si>
  <si>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</si>
  <si>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</si>
  <si>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</si>
  <si>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</si>
  <si>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</si>
  <si>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</si>
  <si>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</si>
  <si>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</si>
  <si>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</si>
  <si>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</si>
  <si>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</si>
  <si>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</si>
  <si>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</si>
  <si>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</si>
  <si>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</si>
  <si>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</si>
  <si>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</si>
  <si>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</si>
  <si>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</si>
  <si>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</si>
  <si>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</si>
  <si>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</si>
  <si>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</si>
  <si>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</si>
  <si>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</si>
  <si>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</si>
  <si>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</si>
  <si>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</si>
  <si>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</si>
  <si>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</si>
  <si>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</si>
  <si>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</si>
  <si>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</si>
  <si>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</si>
  <si>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</si>
  <si>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</si>
  <si>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</si>
  <si>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</si>
  <si>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</si>
  <si>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</si>
  <si>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</si>
  <si>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</si>
  <si>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</si>
  <si>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</si>
  <si>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</si>
  <si>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</si>
  <si>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</si>
  <si>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</si>
  <si>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</si>
  <si>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</si>
  <si>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</si>
  <si>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</si>
  <si>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</si>
  <si>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</si>
  <si>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</si>
  <si>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</si>
  <si>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</si>
  <si>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</si>
  <si>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</si>
  <si>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</si>
  <si>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</si>
  <si>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</si>
  <si>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</si>
  <si>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</si>
  <si>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</si>
  <si>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</si>
  <si>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</si>
  <si>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</si>
  <si>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</si>
  <si>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</si>
  <si>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</si>
  <si>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</si>
  <si>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</si>
  <si>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</si>
  <si>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</si>
  <si>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</si>
  <si>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</si>
  <si>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</si>
  <si>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</si>
  <si>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</si>
  <si>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</si>
  <si>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</si>
  <si>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</si>
  <si>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</si>
  <si>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</si>
  <si>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</si>
  <si>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</si>
  <si>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</si>
  <si>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</si>
  <si>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</si>
  <si>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</si>
  <si>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</si>
  <si>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</si>
  <si>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</si>
  <si>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</si>
  <si>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</si>
  <si>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</si>
  <si>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</si>
  <si>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</si>
  <si>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</si>
  <si>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</si>
  <si>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</si>
  <si>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</si>
  <si>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</si>
  <si>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</si>
  <si>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</si>
  <si>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</si>
  <si>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</si>
  <si>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</si>
  <si>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</si>
  <si>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</si>
  <si>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</si>
  <si>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</si>
  <si>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</si>
  <si>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</si>
  <si>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</si>
  <si>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</si>
  <si>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</si>
  <si>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</si>
  <si>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</si>
  <si>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</si>
  <si>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</si>
  <si>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</si>
  <si>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</si>
  <si>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</si>
  <si>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</si>
  <si>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</si>
  <si>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</si>
  <si>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</si>
  <si>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</si>
  <si>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</si>
  <si>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</si>
  <si>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</si>
  <si>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</si>
  <si>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</si>
  <si>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</si>
  <si>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</si>
  <si>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</si>
  <si>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</si>
  <si>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</si>
  <si>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</si>
  <si>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</si>
  <si>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</si>
  <si>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</si>
  <si>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</si>
  <si>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</si>
  <si>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</si>
  <si>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</si>
  <si>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</si>
  <si>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</si>
  <si>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</si>
  <si>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</si>
  <si>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</si>
  <si>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</si>
  <si>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</si>
  <si>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</si>
  <si>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</si>
  <si>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</si>
  <si>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</si>
  <si>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</si>
  <si>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</si>
  <si>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</si>
  <si>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</si>
  <si>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</si>
  <si>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</si>
  <si>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</si>
  <si>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</si>
  <si>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</si>
  <si>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</si>
  <si>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</si>
  <si>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</si>
  <si>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</si>
  <si>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</si>
  <si>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</si>
  <si>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</si>
  <si>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</si>
  <si>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</si>
  <si>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</si>
  <si>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</si>
  <si>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</si>
  <si>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</si>
  <si>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</si>
  <si>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</si>
  <si>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</si>
  <si>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</si>
  <si>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</si>
  <si>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</si>
  <si>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</si>
  <si>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</si>
  <si>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</si>
  <si>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</si>
  <si>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</si>
  <si>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</si>
  <si>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</si>
  <si>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</si>
  <si>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</si>
  <si>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</si>
  <si>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</si>
  <si>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</si>
  <si>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</si>
  <si>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</si>
  <si>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</si>
  <si>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</si>
  <si>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</si>
  <si>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</si>
  <si>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</si>
  <si>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</si>
  <si>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</si>
  <si>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</si>
  <si>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</si>
  <si>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</si>
  <si>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</si>
  <si>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</si>
  <si>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</si>
  <si>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</si>
  <si>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</si>
  <si>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</si>
  <si>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</si>
  <si>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</si>
  <si>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</si>
  <si>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</si>
  <si>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</si>
  <si>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</si>
  <si>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</si>
  <si>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</si>
  <si>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</si>
  <si>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</si>
  <si>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</si>
  <si>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</si>
  <si>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</si>
  <si>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</si>
  <si>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</si>
  <si>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</si>
  <si>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</si>
  <si>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</si>
  <si>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</si>
  <si>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</si>
  <si>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</si>
  <si>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</si>
  <si>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</si>
  <si>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</si>
  <si>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</si>
  <si>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</si>
  <si>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</si>
  <si>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</si>
  <si>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</si>
  <si>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</si>
  <si>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</si>
  <si>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</si>
  <si>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</si>
  <si>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</si>
  <si>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</si>
  <si>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</si>
  <si>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</si>
  <si>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</si>
  <si>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</si>
  <si>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</si>
  <si>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</si>
  <si>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</si>
  <si>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</si>
  <si>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</si>
  <si>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</si>
  <si>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</si>
  <si>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</si>
  <si>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</si>
  <si>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</si>
  <si>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</si>
  <si>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</si>
  <si>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</si>
  <si>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</si>
  <si>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</si>
  <si>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</si>
  <si>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</si>
  <si>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</si>
  <si>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</si>
  <si>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</si>
  <si>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</si>
  <si>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</si>
  <si>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</si>
  <si>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</si>
  <si>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</si>
  <si>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</si>
  <si>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</si>
  <si>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</si>
  <si>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</si>
  <si>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</si>
  <si>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</si>
  <si>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</si>
  <si>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</si>
  <si>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</si>
  <si>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</si>
  <si>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</si>
  <si>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</si>
  <si>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</si>
  <si>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</si>
  <si>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</si>
  <si>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</si>
  <si>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</si>
  <si>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</si>
  <si>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</si>
  <si>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</si>
  <si>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</si>
  <si>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</si>
  <si>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</si>
  <si>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</si>
  <si>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</si>
  <si>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</si>
  <si>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</si>
  <si>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</si>
  <si>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</si>
  <si>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</si>
  <si>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</si>
  <si>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</si>
  <si>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</si>
  <si>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</si>
  <si>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</si>
  <si>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</si>
  <si>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</si>
  <si>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</si>
  <si>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</si>
  <si>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</si>
  <si>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</si>
  <si>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</si>
  <si>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</si>
  <si>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</si>
  <si>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</si>
  <si>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</si>
  <si>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</si>
  <si>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</si>
  <si>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</si>
  <si>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</si>
  <si>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</si>
  <si>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</si>
  <si>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</si>
  <si>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</si>
  <si>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</si>
  <si>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</si>
  <si>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</si>
  <si>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</si>
  <si>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</si>
  <si>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</si>
  <si>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</si>
  <si>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</si>
  <si>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</si>
  <si>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</si>
  <si>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</si>
  <si>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</si>
  <si>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</si>
  <si>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</si>
  <si>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</si>
  <si>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</si>
  <si>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</si>
  <si>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</si>
  <si>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</si>
  <si>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</si>
  <si>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</si>
  <si>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</si>
  <si>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</si>
  <si>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</si>
  <si>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</si>
  <si>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</si>
  <si>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</si>
  <si>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</si>
  <si>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</si>
  <si>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</si>
  <si>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</si>
  <si>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</si>
  <si>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</si>
  <si>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</si>
  <si>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</si>
  <si>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</si>
  <si>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</si>
  <si>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</si>
  <si>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</si>
  <si>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</si>
  <si>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</si>
  <si>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</si>
  <si>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</si>
  <si>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</si>
  <si>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</si>
  <si>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</si>
  <si>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</si>
  <si>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</si>
  <si>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</si>
  <si>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</si>
  <si>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</si>
  <si>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</si>
  <si>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</si>
  <si>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</si>
  <si>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</si>
  <si>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</si>
  <si>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</si>
  <si>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</si>
  <si>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</si>
  <si>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</si>
  <si>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</si>
  <si>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</si>
  <si>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</si>
  <si>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</si>
  <si>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</si>
  <si>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</si>
  <si>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</si>
  <si>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</si>
  <si>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</si>
  <si>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</si>
  <si>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</si>
  <si>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</si>
  <si>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</si>
  <si>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</si>
  <si>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</si>
  <si>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</si>
  <si>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</si>
  <si>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</si>
  <si>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</si>
  <si>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</si>
  <si>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</si>
  <si>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</si>
  <si>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</si>
  <si>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</si>
  <si>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</si>
  <si>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</si>
  <si>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</si>
  <si>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</si>
  <si>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</si>
  <si>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</si>
  <si>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</si>
  <si>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</si>
  <si>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</si>
  <si>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</si>
  <si>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</si>
  <si>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</si>
  <si>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</si>
  <si>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</si>
  <si>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</si>
  <si>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</si>
  <si>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</si>
  <si>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</si>
  <si>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</si>
  <si>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</si>
  <si>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</si>
  <si>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</si>
  <si>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</si>
  <si>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</si>
  <si>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</si>
  <si>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</si>
  <si>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</si>
  <si>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</si>
  <si>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</si>
  <si>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</si>
  <si>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</si>
  <si>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</si>
  <si>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</si>
  <si>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</si>
  <si>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</si>
  <si>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</si>
  <si>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</si>
  <si>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</si>
  <si>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</si>
  <si>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</si>
  <si>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</si>
  <si>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</si>
  <si>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</si>
  <si>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</si>
  <si>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</si>
  <si>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</si>
  <si>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</si>
  <si>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</si>
  <si>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</si>
  <si>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</si>
  <si>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</si>
  <si>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</si>
  <si>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</si>
  <si>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</si>
  <si>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</si>
  <si>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</si>
  <si>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</si>
  <si>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</si>
  <si>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</si>
  <si>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</si>
  <si>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</si>
  <si>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</si>
  <si>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</si>
  <si>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</si>
  <si>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</si>
  <si>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</si>
  <si>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</si>
  <si>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</si>
  <si>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</si>
  <si>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</si>
  <si>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</si>
  <si>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</si>
  <si>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</si>
  <si>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</si>
  <si>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</si>
  <si>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</si>
  <si>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</si>
  <si>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</si>
  <si>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</si>
  <si>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</si>
  <si>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</si>
  <si>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</si>
  <si>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</si>
  <si>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</si>
  <si>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</si>
  <si>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</si>
  <si>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</si>
  <si>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</si>
  <si>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</si>
  <si>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</si>
  <si>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</si>
  <si>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</si>
  <si>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</si>
  <si>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</si>
  <si>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</si>
  <si>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</si>
  <si>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</si>
  <si>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</si>
  <si>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</si>
  <si>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</si>
  <si>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</si>
  <si>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</si>
  <si>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</si>
  <si>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</si>
  <si>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</si>
  <si>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</si>
  <si>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</si>
  <si>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</si>
  <si>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</si>
  <si>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</si>
  <si>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</si>
  <si>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</si>
  <si>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</si>
  <si>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</si>
  <si>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</si>
  <si>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</si>
  <si>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</si>
  <si>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</si>
  <si>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</si>
  <si>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</si>
  <si>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</si>
  <si>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</si>
  <si>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</si>
  <si>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</si>
  <si>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</si>
  <si>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</si>
  <si>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</si>
  <si>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</si>
  <si>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</si>
  <si>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</si>
  <si>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</si>
  <si>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</si>
  <si>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</si>
  <si>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</si>
  <si>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</si>
  <si>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</si>
  <si>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</si>
  <si>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</si>
  <si>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</si>
  <si>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</si>
  <si>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</si>
  <si>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</si>
  <si>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</si>
  <si>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</si>
  <si>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</si>
  <si>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</si>
  <si>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</si>
  <si>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</si>
  <si>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</si>
  <si>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</si>
  <si>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</si>
  <si>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</si>
  <si>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</si>
  <si>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</si>
  <si>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</si>
  <si>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</si>
  <si>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</si>
  <si>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</si>
  <si>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</si>
  <si>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</si>
  <si>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</si>
  <si>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</si>
  <si>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</si>
  <si>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</si>
  <si>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</si>
  <si>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</si>
  <si>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</si>
  <si>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</si>
  <si>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</si>
  <si>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</si>
  <si>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</si>
  <si>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</si>
  <si>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</si>
  <si>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</si>
  <si>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</si>
  <si>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</si>
  <si>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</si>
  <si>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</si>
  <si>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</si>
  <si>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</si>
  <si>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</si>
  <si>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</si>
  <si>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</si>
  <si>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</si>
  <si>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</si>
  <si>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</si>
  <si>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</si>
  <si>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</si>
  <si>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</si>
  <si>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</si>
  <si>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</si>
  <si>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</si>
  <si>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</si>
  <si>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</si>
  <si>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</si>
  <si>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</si>
  <si>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</si>
  <si>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</si>
  <si>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</si>
  <si>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</si>
  <si>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</si>
  <si>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</si>
  <si>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</si>
  <si>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</si>
  <si>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</si>
  <si>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</si>
  <si>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</si>
  <si>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</si>
  <si>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</si>
  <si>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</si>
  <si>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</si>
  <si>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</si>
  <si>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</si>
  <si>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</si>
  <si>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</si>
  <si>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</si>
  <si>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</si>
  <si>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</si>
  <si>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</si>
  <si>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</si>
  <si>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</si>
  <si>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</si>
  <si>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</si>
  <si>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</si>
  <si>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</si>
  <si>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</si>
  <si>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</si>
  <si>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</si>
  <si>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</si>
  <si>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</si>
  <si>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</si>
  <si>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</si>
  <si>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</si>
  <si>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</si>
  <si>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</si>
  <si>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</si>
  <si>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</si>
  <si>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</si>
  <si>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</si>
  <si>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</si>
  <si>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</si>
  <si>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</si>
  <si>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</si>
  <si>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</si>
  <si>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</si>
  <si>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</si>
  <si>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</si>
  <si>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</si>
  <si>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</si>
  <si>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</si>
  <si>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</si>
  <si>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</si>
  <si>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</si>
  <si>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</si>
  <si>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</si>
  <si>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</si>
  <si>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</si>
  <si>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</si>
  <si>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</si>
  <si>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</si>
  <si>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</si>
  <si>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</si>
  <si>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</si>
  <si>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</si>
  <si>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</si>
  <si>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</si>
  <si>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</si>
  <si>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</si>
  <si>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</si>
  <si>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</si>
  <si>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</si>
  <si>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</si>
  <si>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</si>
  <si>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</si>
  <si>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</si>
  <si>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</si>
  <si>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</si>
  <si>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</si>
  <si>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</si>
  <si>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</si>
  <si>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</si>
  <si>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</si>
  <si>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</si>
  <si>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</si>
  <si>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</si>
  <si>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</si>
  <si>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</si>
  <si>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</si>
  <si>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</si>
  <si>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</si>
  <si>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</si>
  <si>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</si>
  <si>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</si>
  <si>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</si>
  <si>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</si>
  <si>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</si>
  <si>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</si>
  <si>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</si>
  <si>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</si>
  <si>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</si>
  <si>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</si>
  <si>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</si>
  <si>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</si>
  <si>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</si>
  <si>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</si>
  <si>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</si>
  <si>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</si>
  <si>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</si>
  <si>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</si>
  <si>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</si>
  <si>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</si>
  <si>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</si>
  <si>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</si>
  <si>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</si>
  <si>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</si>
  <si>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</si>
  <si>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</si>
  <si>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</si>
  <si>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</si>
  <si>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</si>
  <si>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</si>
  <si>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</si>
  <si>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</si>
  <si>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</si>
  <si>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</si>
  <si>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</si>
  <si>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</si>
  <si>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</si>
  <si>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</si>
  <si>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</si>
  <si>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</si>
  <si>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</si>
  <si>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</si>
  <si>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</si>
  <si>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</si>
  <si>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</si>
  <si>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</si>
  <si>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</si>
  <si>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</si>
  <si>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</si>
  <si>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</si>
  <si>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</si>
  <si>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</si>
  <si>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</si>
  <si>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</si>
  <si>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</si>
  <si>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</si>
  <si>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</si>
  <si>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</si>
  <si>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</si>
  <si>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</si>
  <si>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</si>
  <si>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</si>
  <si>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</si>
  <si>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</si>
  <si>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</si>
  <si>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</si>
  <si>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</si>
  <si>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</si>
  <si>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</si>
  <si>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</si>
  <si>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</si>
  <si>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</si>
  <si>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</si>
  <si>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</si>
  <si>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</si>
  <si>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</si>
  <si>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</si>
  <si>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</si>
  <si>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</si>
  <si>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</si>
  <si>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</si>
  <si>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</si>
  <si>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</si>
  <si>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</si>
  <si>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</si>
  <si>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</si>
  <si>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</si>
  <si>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</si>
  <si>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</si>
  <si>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</si>
  <si>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</si>
  <si>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</si>
  <si>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</si>
  <si>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</si>
  <si>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</si>
  <si>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</si>
  <si>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</si>
  <si>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</si>
  <si>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</si>
  <si>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</si>
  <si>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</si>
  <si>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</si>
  <si>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</si>
  <si>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</si>
  <si>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</si>
  <si>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</si>
  <si>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</si>
  <si>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</si>
  <si>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</si>
  <si>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</si>
  <si>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</si>
  <si>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</si>
  <si>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</si>
  <si>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</si>
  <si>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</si>
  <si>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</si>
  <si>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</si>
  <si>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</si>
  <si>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</si>
  <si>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</si>
  <si>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</si>
  <si>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</si>
  <si>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</si>
  <si>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</si>
  <si>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</si>
  <si>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</si>
  <si>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</si>
  <si>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</si>
  <si>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</si>
  <si>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</si>
  <si>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</si>
  <si>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</si>
  <si>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</si>
  <si>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</si>
  <si>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</si>
  <si>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</si>
  <si>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</si>
  <si>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</si>
  <si>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</si>
  <si>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</si>
  <si>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</si>
  <si>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</si>
  <si>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</si>
  <si>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</si>
  <si>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</si>
  <si>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</si>
  <si>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</si>
  <si>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</si>
  <si>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</si>
  <si>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</si>
  <si>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</si>
  <si>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</si>
  <si>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</si>
  <si>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</si>
  <si>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</si>
  <si>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</si>
  <si>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</si>
  <si>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</si>
  <si>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</si>
  <si>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</si>
  <si>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</si>
  <si>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</si>
  <si>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</si>
  <si>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</si>
  <si>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</si>
  <si>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</si>
  <si>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</si>
  <si>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</si>
  <si>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</si>
  <si>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</si>
  <si>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</si>
  <si>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</si>
  <si>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</si>
  <si>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</si>
  <si>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</si>
  <si>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</si>
  <si>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</si>
  <si>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</si>
  <si>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</si>
  <si>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</si>
  <si>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</si>
  <si>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</si>
  <si>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</si>
  <si>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</si>
  <si>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</si>
  <si>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</si>
  <si>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</si>
  <si>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</si>
  <si>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</si>
  <si>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</si>
  <si>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</si>
  <si>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</si>
  <si>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</si>
  <si>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</si>
  <si>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</si>
  <si>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</si>
  <si>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</si>
  <si>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</si>
  <si>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</si>
  <si>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</si>
  <si>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</si>
  <si>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</si>
  <si>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</si>
  <si>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</si>
  <si>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</si>
  <si>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</si>
  <si>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</si>
  <si>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</si>
  <si>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</si>
  <si>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</si>
  <si>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</si>
  <si>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</si>
  <si>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</si>
  <si>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</si>
  <si>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</si>
  <si>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</si>
  <si>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</si>
  <si>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</si>
  <si>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</si>
  <si>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</si>
  <si>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</si>
  <si>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</si>
  <si>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</si>
  <si>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</si>
  <si>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</si>
  <si>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</si>
  <si>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</si>
  <si>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</si>
  <si>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</si>
  <si>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</si>
  <si>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</si>
  <si>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</si>
  <si>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</si>
  <si>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</si>
  <si>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</si>
  <si>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</si>
  <si>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</si>
  <si>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</si>
  <si>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</si>
  <si>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</si>
  <si>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</si>
  <si>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</si>
  <si>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</si>
  <si>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</si>
  <si>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</si>
  <si>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</si>
  <si>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</si>
  <si>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</si>
  <si>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</si>
  <si>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</si>
  <si>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</si>
  <si>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</si>
  <si>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</si>
  <si>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</si>
  <si>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</si>
  <si>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</si>
  <si>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</si>
  <si>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</si>
  <si>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</si>
  <si>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</si>
  <si>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</si>
  <si>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</si>
  <si>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</si>
  <si>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</si>
  <si>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</si>
  <si>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</si>
  <si>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</si>
  <si>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</si>
  <si>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</si>
  <si>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</si>
  <si>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</si>
  <si>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</si>
  <si>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</si>
  <si>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</si>
  <si>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</si>
  <si>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</si>
  <si>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</si>
  <si>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</si>
  <si>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</si>
  <si>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</si>
  <si>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</si>
  <si>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</si>
  <si>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</si>
  <si>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</si>
  <si>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</si>
  <si>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</si>
  <si>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</si>
  <si>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</si>
  <si>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</si>
  <si>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</si>
  <si>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</si>
  <si>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</si>
  <si>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</si>
  <si>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</si>
  <si>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</si>
  <si>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</si>
  <si>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</si>
  <si>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</si>
  <si>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</si>
  <si>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</si>
  <si>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</si>
  <si>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</si>
  <si>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</si>
  <si>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</si>
  <si>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</si>
  <si>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</si>
  <si>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</si>
  <si>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</si>
  <si>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</si>
  <si>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</si>
  <si>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</si>
  <si>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</si>
  <si>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</si>
  <si>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</si>
  <si>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</si>
  <si>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</si>
  <si>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</si>
  <si>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</si>
  <si>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</si>
  <si>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</si>
  <si>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</si>
  <si>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</si>
  <si>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</si>
  <si>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</si>
  <si>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</si>
  <si>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</si>
  <si>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</si>
  <si>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</si>
  <si>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</si>
  <si>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</si>
  <si>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</si>
  <si>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</si>
  <si>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</si>
  <si>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</si>
  <si>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</si>
  <si>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</si>
  <si>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</si>
  <si>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</si>
  <si>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</si>
  <si>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</si>
  <si>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</si>
  <si>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</si>
  <si>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</si>
  <si>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</si>
  <si>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</si>
  <si>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</si>
  <si>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</si>
  <si>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</si>
  <si>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</si>
  <si>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</si>
  <si>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</si>
  <si>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</si>
  <si>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</si>
  <si>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</si>
  <si>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</si>
  <si>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</si>
  <si>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</si>
  <si>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</si>
  <si>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</si>
  <si>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</si>
  <si>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</si>
  <si>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</si>
  <si>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</si>
  <si>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</si>
  <si>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</si>
  <si>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</si>
  <si>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</si>
  <si>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</si>
  <si>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</si>
  <si>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</si>
  <si>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</si>
  <si>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</si>
  <si>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</si>
  <si>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</si>
  <si>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</si>
  <si>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</si>
  <si>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</si>
  <si>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</si>
  <si>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</si>
  <si>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</si>
  <si>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</si>
  <si>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</si>
  <si>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</si>
  <si>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</si>
  <si>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</si>
  <si>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</si>
  <si>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</si>
  <si>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</si>
  <si>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</si>
  <si>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</si>
  <si>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</si>
  <si>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</si>
  <si>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</si>
  <si>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</si>
  <si>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</si>
  <si>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</si>
  <si>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</si>
  <si>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</si>
  <si>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</si>
  <si>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</si>
  <si>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</si>
  <si>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</si>
  <si>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</si>
  <si>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</si>
  <si>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</si>
  <si>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</si>
  <si>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</si>
  <si>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</si>
  <si>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</si>
  <si>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</si>
  <si>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</si>
  <si>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</si>
  <si>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</si>
  <si>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</si>
  <si>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</si>
  <si>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</si>
  <si>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</si>
  <si>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</si>
  <si>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</si>
  <si>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</si>
  <si>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</si>
  <si>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</si>
  <si>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</si>
  <si>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</si>
  <si>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</si>
  <si>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</si>
  <si>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</si>
  <si>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</si>
  <si>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</si>
  <si>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</si>
  <si>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</si>
  <si>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</si>
  <si>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</si>
  <si>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</si>
  <si>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</si>
  <si>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</si>
  <si>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</si>
  <si>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</si>
  <si>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</si>
  <si>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</si>
  <si>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</si>
  <si>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</si>
  <si>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</si>
  <si>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</si>
  <si>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</si>
  <si>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</si>
  <si>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</si>
  <si>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</si>
  <si>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</si>
  <si>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</si>
  <si>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</si>
  <si>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</si>
  <si>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</si>
  <si>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</si>
  <si>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</si>
  <si>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</si>
  <si>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</si>
  <si>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</si>
  <si>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</si>
  <si>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</si>
  <si>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</si>
  <si>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</si>
  <si>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</si>
  <si>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</si>
  <si>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</si>
  <si>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</si>
  <si>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</si>
  <si>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</si>
  <si>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</si>
  <si>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</si>
  <si>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</si>
  <si>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</si>
  <si>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</si>
  <si>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</si>
  <si>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</si>
  <si>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</si>
  <si>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</si>
  <si>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</si>
  <si>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</si>
  <si>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</si>
  <si>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</si>
  <si>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</si>
  <si>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</si>
  <si>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</si>
  <si>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</si>
  <si>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</si>
  <si>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</si>
  <si>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</si>
  <si>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</si>
  <si>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</si>
  <si>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</si>
  <si>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</si>
  <si>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</si>
  <si>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</si>
  <si>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</si>
  <si>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</si>
  <si>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</si>
  <si>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</si>
  <si>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</si>
  <si>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</si>
  <si>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</si>
  <si>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</si>
  <si>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</si>
  <si>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</si>
  <si>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</si>
  <si>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</si>
  <si>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</si>
  <si>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</si>
  <si>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</si>
  <si>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</si>
  <si>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</si>
  <si>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</si>
  <si>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</si>
  <si>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</si>
  <si>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</si>
  <si>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</si>
  <si>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</si>
  <si>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</si>
  <si>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</si>
  <si>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</si>
  <si>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</si>
  <si>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</si>
  <si>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</si>
  <si>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</si>
  <si>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</si>
  <si>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</si>
  <si>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</si>
  <si>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</si>
  <si>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</si>
  <si>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</si>
  <si>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</si>
  <si>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</si>
  <si>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</si>
  <si>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</si>
  <si>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</si>
  <si>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</si>
  <si>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</si>
  <si>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</si>
  <si>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</si>
  <si>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</si>
  <si>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</si>
  <si>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</si>
  <si>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</si>
  <si>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</si>
  <si>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</si>
  <si>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</si>
  <si>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</si>
  <si>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</si>
  <si>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</si>
  <si>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</si>
  <si>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</si>
  <si>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</si>
  <si>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</si>
  <si>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</si>
  <si>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</si>
  <si>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</si>
  <si>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</si>
  <si>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</si>
  <si>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</si>
  <si>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</si>
  <si>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</si>
  <si>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</si>
  <si>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</si>
  <si>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</si>
  <si>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</si>
  <si>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</si>
  <si>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</si>
  <si>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</si>
  <si>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</si>
  <si>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</si>
  <si>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</si>
  <si>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</si>
  <si>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</si>
  <si>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</si>
  <si>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</si>
  <si>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</si>
  <si>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</si>
  <si>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</si>
  <si>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</si>
  <si>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</si>
  <si>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</si>
  <si>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</si>
  <si>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</si>
  <si>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</si>
  <si>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</si>
  <si>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</si>
  <si>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</si>
  <si>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</si>
  <si>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</si>
  <si>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</si>
  <si>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</si>
  <si>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</si>
  <si>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</si>
  <si>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</si>
  <si>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</si>
  <si>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</si>
  <si>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</si>
  <si>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</si>
  <si>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</si>
  <si>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</si>
  <si>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</si>
  <si>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</si>
  <si>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</si>
  <si>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</si>
  <si>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</si>
  <si>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</si>
  <si>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</si>
  <si>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</si>
  <si>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</si>
  <si>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</si>
  <si>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</si>
  <si>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</si>
  <si>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</si>
  <si>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</si>
  <si>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</si>
  <si>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</si>
  <si>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</si>
  <si>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</si>
  <si>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</si>
  <si>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</si>
  <si>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</si>
  <si>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</si>
  <si>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</si>
  <si>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</si>
  <si>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</si>
  <si>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</si>
  <si>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</si>
  <si>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</si>
  <si>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</si>
  <si>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</si>
  <si>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</si>
  <si>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</si>
  <si>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</si>
  <si>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</si>
  <si>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</si>
  <si>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</si>
  <si>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</si>
  <si>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</si>
  <si>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</si>
  <si>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</si>
  <si>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</si>
  <si>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</si>
  <si>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</si>
  <si>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</si>
  <si>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</si>
  <si>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</si>
  <si>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</si>
  <si>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</si>
  <si>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</si>
  <si>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</si>
  <si>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</si>
  <si>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</si>
  <si>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</si>
  <si>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</si>
  <si>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</si>
  <si>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</si>
  <si>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</si>
  <si>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</si>
  <si>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</si>
  <si>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</si>
  <si>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</si>
  <si>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</si>
  <si>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</si>
  <si>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</si>
  <si>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</si>
  <si>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</si>
  <si>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</si>
  <si>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</si>
  <si>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</si>
  <si>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</si>
  <si>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</si>
  <si>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</si>
  <si>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</si>
  <si>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</si>
  <si>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</si>
  <si>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</si>
  <si>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</si>
  <si>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</si>
  <si>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</si>
  <si>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</si>
  <si>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</si>
  <si>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</si>
  <si>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</si>
  <si>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</si>
  <si>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</si>
  <si>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</si>
  <si>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</si>
  <si>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</si>
  <si>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</si>
  <si>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</si>
  <si>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</si>
  <si>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</si>
  <si>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</si>
  <si>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</si>
  <si>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</si>
  <si>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</si>
  <si>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</si>
  <si>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</si>
  <si>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</si>
  <si>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</si>
  <si>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</si>
  <si>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</si>
  <si>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</si>
  <si>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</si>
  <si>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</si>
  <si>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</si>
  <si>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</si>
  <si>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</si>
  <si>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</si>
  <si>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</si>
  <si>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</si>
  <si>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</si>
  <si>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</si>
  <si>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</si>
  <si>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</si>
  <si>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</si>
  <si>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</si>
  <si>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</si>
  <si>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</si>
  <si>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</si>
  <si>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</si>
  <si>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</si>
  <si>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</si>
  <si>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</si>
  <si>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</si>
  <si>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</si>
  <si>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</si>
  <si>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</si>
  <si>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</si>
  <si>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</si>
  <si>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</si>
  <si>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</si>
  <si>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</si>
  <si>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</si>
  <si>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</si>
  <si>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</si>
  <si>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</si>
  <si>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</si>
  <si>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</si>
  <si>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</si>
  <si>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</si>
  <si>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</si>
  <si>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</si>
  <si>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</si>
  <si>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</si>
  <si>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</si>
  <si>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</si>
  <si>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</si>
  <si>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</si>
  <si>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</si>
  <si>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</si>
  <si>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</si>
  <si>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</si>
  <si>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</si>
  <si>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</si>
  <si>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</si>
  <si>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</si>
  <si>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</si>
  <si>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</si>
  <si>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</si>
  <si>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</si>
  <si>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</si>
  <si>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</si>
  <si>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</si>
  <si>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</si>
  <si>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</si>
  <si>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</si>
  <si>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</si>
  <si>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</si>
  <si>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</si>
  <si>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</si>
  <si>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</si>
  <si>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</si>
  <si>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</si>
  <si>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</si>
  <si>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</si>
  <si>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</si>
  <si>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</si>
  <si>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</si>
  <si>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</si>
  <si>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</si>
  <si>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</si>
  <si>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</si>
  <si>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</si>
  <si>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</si>
  <si>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</si>
  <si>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</si>
  <si>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</si>
  <si>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</si>
  <si>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</si>
  <si>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</si>
  <si>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</si>
  <si>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</si>
  <si>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</si>
  <si>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</si>
  <si>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</si>
  <si>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</si>
  <si>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</si>
  <si>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</si>
  <si>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</si>
  <si>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</si>
  <si>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</si>
  <si>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</si>
  <si>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</si>
  <si>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</si>
  <si>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</si>
  <si>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</si>
  <si>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</si>
  <si>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</si>
  <si>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</si>
  <si>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</si>
  <si>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</si>
  <si>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</si>
  <si>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</si>
  <si>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</si>
  <si>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</si>
  <si>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</si>
  <si>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</si>
  <si>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</si>
  <si>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</si>
  <si>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</si>
  <si>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</si>
  <si>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</si>
  <si>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</si>
  <si>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</si>
  <si>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</si>
  <si>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</si>
  <si>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</si>
  <si>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</si>
  <si>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</si>
  <si>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</si>
  <si>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</si>
  <si>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</si>
  <si>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</si>
  <si>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</si>
  <si>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</si>
  <si>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</si>
  <si>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</si>
  <si>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</si>
  <si>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</si>
  <si>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</si>
  <si>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</si>
  <si>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</si>
  <si>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</si>
  <si>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</si>
  <si>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</si>
  <si>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</si>
  <si>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</si>
  <si>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</si>
  <si>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</si>
  <si>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</si>
  <si>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</si>
  <si>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</si>
  <si>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</si>
  <si>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</si>
  <si>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</si>
  <si>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</si>
  <si>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</si>
  <si>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</si>
  <si>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</si>
  <si>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</si>
  <si>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</si>
  <si>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</si>
  <si>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</si>
  <si>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</si>
  <si>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</si>
  <si>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</si>
  <si>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</si>
  <si>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</si>
  <si>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</si>
  <si>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</si>
  <si>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</si>
  <si>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</si>
  <si>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</si>
  <si>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</si>
  <si>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</si>
  <si>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</si>
  <si>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</si>
  <si>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</si>
  <si>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</si>
  <si>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</si>
  <si>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</si>
  <si>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</si>
  <si>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</si>
  <si>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</si>
  <si>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</si>
  <si>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</si>
  <si>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</si>
  <si>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</si>
  <si>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</si>
  <si>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</si>
  <si>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</si>
  <si>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</si>
  <si>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</si>
  <si>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</si>
  <si>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</si>
  <si>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</si>
  <si>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</si>
  <si>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</si>
  <si>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</si>
  <si>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</si>
  <si>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</si>
  <si>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</si>
  <si>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</si>
  <si>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</si>
  <si>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</si>
  <si>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</si>
  <si>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</si>
  <si>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</si>
  <si>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</si>
  <si>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</si>
  <si>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</si>
  <si>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</si>
  <si>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</si>
  <si>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</si>
  <si>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</si>
  <si>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</si>
  <si>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</si>
  <si>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</si>
  <si>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</si>
  <si>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</si>
  <si>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</si>
  <si>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</si>
  <si>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</si>
  <si>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</si>
  <si>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</si>
  <si>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</si>
  <si>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</si>
  <si>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</si>
  <si>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</si>
  <si>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</si>
  <si>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</si>
  <si>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</si>
  <si>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</si>
  <si>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</si>
  <si>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</si>
  <si>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</si>
  <si>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</si>
  <si>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</si>
  <si>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</si>
  <si>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</si>
  <si>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</si>
  <si>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</si>
  <si>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</si>
  <si>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</si>
  <si>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</si>
  <si>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</si>
  <si>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</si>
  <si>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</si>
  <si>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</si>
  <si>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</si>
  <si>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</si>
  <si>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</si>
  <si>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</si>
  <si>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</si>
  <si>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</si>
  <si>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092025</t>
  </si>
  <si>
    <t>162025</t>
  </si>
  <si>
    <t>52585964</t>
  </si>
  <si>
    <t>56528116</t>
  </si>
  <si>
    <t>34880976</t>
  </si>
  <si>
    <t>Mgr. Eva Podhorná</t>
  </si>
  <si>
    <t>172025</t>
  </si>
  <si>
    <t>012025</t>
  </si>
  <si>
    <t>57151041</t>
  </si>
  <si>
    <t>102025</t>
  </si>
  <si>
    <t>Úhrada faktúry športového odborníka počas volejbalového kempu 1.turnus od 06.08. - 13.08.2025, na základe objednávky. Uhradené v hotovosti dňa 10.09.2025.</t>
  </si>
  <si>
    <t>Úhrada faktúry športového odborníka počas volejbalového kempu 1.turnus od 06.08. - 13.08.2025, na základe objednávky.Uhradené v hotovosti dňa 10.09.2025.</t>
  </si>
  <si>
    <t>Úhrada faktúry športového odborníka počas volejbalového kempu 2.turnus od 15.08. - 22.08.2025, na základe objednávky. Uhradené v hotovosti dňa 18.09.2025.</t>
  </si>
  <si>
    <t>Úhrada faktúry športového odborníka počas volejbalového kempu 2.turnus od 15.08. - 22.08.2025, na základe objednávky. Uhradené v hotovosti dňa 10.09.2025.</t>
  </si>
  <si>
    <t>03400476</t>
  </si>
  <si>
    <t>Úhrada faktúry za smečiarsky trenažér CIBA</t>
  </si>
  <si>
    <t>2025027</t>
  </si>
  <si>
    <t>Karolína Koloušková Karo Volley, Na Háji 560, 31200 Plzeň - Újezd, Česká republika</t>
  </si>
  <si>
    <t>Mgr.Eva Podhorná, Haanova 52, 851 04 Bratislava</t>
  </si>
  <si>
    <t>Mgr. Vladyslav Shutko, Prístavná 8, 821 09 Bratislava</t>
  </si>
  <si>
    <t>Mgr. Eva Podhorná, Haanova 52, 851 04 Bratislava</t>
  </si>
  <si>
    <t>Pavol Nemec, SNP 42, 066 01 Humenné</t>
  </si>
  <si>
    <t>Ivan Vorozhylnyk, Malotedejská 7792/95A, 929 01 Dunajská streda</t>
  </si>
  <si>
    <t>2025057</t>
  </si>
  <si>
    <t>2025058</t>
  </si>
  <si>
    <t>2025059</t>
  </si>
  <si>
    <t>2025064</t>
  </si>
  <si>
    <t>2025065</t>
  </si>
  <si>
    <t>2025066</t>
  </si>
  <si>
    <t>2025067</t>
  </si>
  <si>
    <t>Kontaktná osoba zodpovedná za vyplnený formulár
meno a priezvisko: Mgr. Eva Podhorná
e-mail: evapodhorna@gmail.com
tel. kontakt (mobil): 0905 491 171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</si>
</sst>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8"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2"/>
      <c r="D1" s="332"/>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3"/>
      <c r="D21" s="333"/>
    </row>
    <row r="22" spans="1:4" x14ac:dyDescent="0.25">
      <c r="C22" s="334"/>
      <c r="D22" s="333"/>
    </row>
    <row r="23" spans="1:4" ht="66" x14ac:dyDescent="0.25">
      <c r="A23" s="23" t="s">
        <v>1352</v>
      </c>
      <c r="C23" s="255"/>
      <c r="D23" s="256"/>
    </row>
    <row r="24" spans="1:4" ht="12.75" customHeight="1" x14ac:dyDescent="0.25">
      <c r="C24" s="330"/>
      <c r="D24" s="331"/>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5" t="s">
        <v>57</v>
      </c>
      <c r="B1" s="335"/>
      <c r="C1" s="335"/>
      <c r="D1" s="335"/>
      <c r="E1" s="335"/>
      <c r="F1" s="335"/>
      <c r="G1" s="335"/>
      <c r="H1" s="335"/>
      <c r="I1" s="52"/>
      <c r="J1" s="37"/>
    </row>
    <row r="2" spans="1:11" ht="15.6" x14ac:dyDescent="0.3">
      <c r="A2" s="341" t="s">
        <v>58</v>
      </c>
      <c r="B2" s="341"/>
      <c r="C2" s="341"/>
      <c r="D2" s="341"/>
      <c r="E2" s="341"/>
      <c r="F2" s="341"/>
      <c r="G2" s="341"/>
      <c r="H2" s="339" t="str">
        <f>+Doklady!I100</f>
        <v>V4</v>
      </c>
      <c r="I2" s="339"/>
    </row>
    <row r="3" spans="1:11" ht="13.8" x14ac:dyDescent="0.25">
      <c r="A3" s="40"/>
      <c r="B3" s="40"/>
      <c r="C3" s="40"/>
      <c r="D3" s="40"/>
      <c r="E3" s="40"/>
      <c r="F3" s="40"/>
      <c r="G3" s="40"/>
      <c r="H3" s="340">
        <f>+Doklady!I101</f>
        <v>45961</v>
      </c>
      <c r="I3" s="340"/>
    </row>
    <row r="4" spans="1:11" ht="15.75" customHeight="1" x14ac:dyDescent="0.25">
      <c r="A4" s="41" t="s">
        <v>59</v>
      </c>
      <c r="B4" s="336" t="s">
        <v>60</v>
      </c>
      <c r="C4" s="337"/>
      <c r="D4" s="337"/>
      <c r="E4" s="338"/>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45688</v>
      </c>
      <c r="D1" s="26"/>
      <c r="G1" s="252">
        <v>45688</v>
      </c>
    </row>
    <row r="2" spans="1:7" ht="13.8" x14ac:dyDescent="0.25">
      <c r="A2" s="28"/>
      <c r="B2" s="28"/>
      <c r="G2" s="252">
        <v>45716</v>
      </c>
    </row>
    <row r="3" spans="1:7" ht="13.8" x14ac:dyDescent="0.25">
      <c r="A3" s="30" t="s">
        <v>312</v>
      </c>
      <c r="B3" s="326" t="str">
        <f>INDEX(Adr!B:B,Doklady!B102+1)</f>
        <v>Volejbalový klub Slávia UK Bratislava, o.z.</v>
      </c>
      <c r="C3" s="326"/>
      <c r="D3" s="326"/>
      <c r="G3" s="252">
        <v>45747</v>
      </c>
    </row>
    <row r="4" spans="1:7" ht="13.8" x14ac:dyDescent="0.25">
      <c r="A4" s="30" t="s">
        <v>313</v>
      </c>
      <c r="B4" s="29" t="str">
        <f>RIGHT("0000"&amp;INDEX(Adr!A:A,Doklady!B102+1),8)</f>
        <v>31796991</v>
      </c>
      <c r="G4" s="252">
        <v>45777</v>
      </c>
    </row>
    <row r="5" spans="1:7" ht="13.8" x14ac:dyDescent="0.25">
      <c r="A5" s="30" t="s">
        <v>314</v>
      </c>
      <c r="B5" s="29" t="str">
        <f>INDEX(Adr!D:D,Doklady!B102+1)&amp;", "&amp;INDEX(Adr!E:E,Doklady!B102+1)</f>
        <v>Haanova 52,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v>4800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4800</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0"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Volejbalový klub Slávia UK Bratislava, o.z.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31796991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Haanova 52, Bratislava, 851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4800</v>
      </c>
      <c r="D10" s="126">
        <f>C10-E10</f>
        <v>4800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4800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4800</v>
      </c>
      <c r="D53" s="73">
        <f>IF(A53&lt;&gt;"",Doklady!I1-Doklady!J1,"")</f>
        <v>4800</v>
      </c>
      <c r="E53" s="73">
        <f>IF(A53&lt;&gt;"",MIN(D53,C53)*Doklady!C1/(1-Doklady!C1),"")</f>
        <v>0</v>
      </c>
      <c r="F53" s="71">
        <f>IF(A53&lt;&gt;"",Doklady!J1,"")</f>
        <v>0</v>
      </c>
      <c r="G53" s="73">
        <f>+IFERROR(HLOOKUP(IF(RIGHT(B53,15)="bežné transfery",LEFT(B53,LEN(B53)-18),0),$J$40:$K$42,3,0),MIN(C53,D53))</f>
        <v>4800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4800</v>
      </c>
      <c r="D130" s="228">
        <f t="shared" ref="D130:I130" si="9">SUM(D53:D129)</f>
        <v>4800</v>
      </c>
      <c r="E130" s="228">
        <f t="shared" si="9"/>
        <v>0</v>
      </c>
      <c r="F130" s="228">
        <f t="shared" si="9"/>
        <v>0</v>
      </c>
      <c r="G130" s="228">
        <f t="shared" si="9"/>
        <v>4800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v>4800</v>
      </c>
      <c r="C140" s="229"/>
      <c r="D140" s="372" t="s">
        <v>3006</v>
      </c>
      <c r="E140" s="372"/>
      <c r="F140" s="372"/>
      <c r="G140" s="372"/>
      <c r="H140" s="372"/>
      <c r="I140" s="372"/>
      <c r="J140" s="85"/>
    </row>
    <row r="141" spans="1:26" ht="68.25" customHeight="1" x14ac:dyDescent="0.25">
      <c r="A141" s="9"/>
      <c r="B141" s="281" t="s">
        <v>3031</v>
      </c>
      <c r="C141" s="214"/>
      <c r="D141" s="356" t="s">
        <v>393</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4" zoomScaleNormal="100" workbookViewId="0">
      <selection activeCell="N354" sqref="N35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31796991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493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228</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799999999999997" x14ac:dyDescent="0.25">
      <c r="A107" s="14" t="s">
        <v>3000</v>
      </c>
      <c r="B107" s="14" t="s">
        <v>3024</v>
      </c>
      <c r="C107" s="14" t="s">
        <v>3002</v>
      </c>
      <c r="D107" s="16">
        <v>45910</v>
      </c>
      <c r="E107" s="16"/>
      <c r="F107" s="14" t="s">
        <v>3011</v>
      </c>
      <c r="G107" s="14" t="s">
        <v>3003</v>
      </c>
      <c r="H107" s="14" t="s">
        <v>3022</v>
      </c>
      <c r="I107" s="15">
        <v>700</v>
      </c>
      <c r="J107" s="77">
        <v>10</v>
      </c>
      <c r="K107" s="92"/>
    </row>
    <row r="108" spans="1:25" ht="40.799999999999997" x14ac:dyDescent="0.25">
      <c r="A108" s="14" t="s">
        <v>3000</v>
      </c>
      <c r="B108" s="14" t="s">
        <v>3025</v>
      </c>
      <c r="C108" s="14" t="s">
        <v>3001</v>
      </c>
      <c r="D108" s="16">
        <v>45910</v>
      </c>
      <c r="E108" s="16"/>
      <c r="F108" s="14" t="s">
        <v>3012</v>
      </c>
      <c r="G108" s="14" t="s">
        <v>3004</v>
      </c>
      <c r="H108" s="14" t="s">
        <v>3020</v>
      </c>
      <c r="I108" s="15">
        <v>700</v>
      </c>
      <c r="J108" s="77">
        <v>10</v>
      </c>
      <c r="K108" s="92"/>
    </row>
    <row r="109" spans="1:25" ht="40.799999999999997" x14ac:dyDescent="0.25">
      <c r="A109" s="14" t="s">
        <v>3000</v>
      </c>
      <c r="B109" s="14" t="s">
        <v>3026</v>
      </c>
      <c r="C109" s="14" t="s">
        <v>3001</v>
      </c>
      <c r="D109" s="16">
        <v>45910</v>
      </c>
      <c r="E109" s="16"/>
      <c r="F109" s="14" t="s">
        <v>3011</v>
      </c>
      <c r="G109" s="14" t="s">
        <v>3005</v>
      </c>
      <c r="H109" s="14" t="s">
        <v>3021</v>
      </c>
      <c r="I109" s="15">
        <v>700</v>
      </c>
      <c r="J109" s="77">
        <v>10</v>
      </c>
      <c r="K109" s="92"/>
    </row>
    <row r="110" spans="1:25" ht="40.799999999999997" x14ac:dyDescent="0.25">
      <c r="A110" s="14" t="s">
        <v>3000</v>
      </c>
      <c r="B110" s="14" t="s">
        <v>3027</v>
      </c>
      <c r="C110" s="14" t="s">
        <v>3007</v>
      </c>
      <c r="D110" s="16">
        <v>45918</v>
      </c>
      <c r="E110" s="16"/>
      <c r="F110" s="14" t="s">
        <v>3013</v>
      </c>
      <c r="G110" s="14" t="s">
        <v>3003</v>
      </c>
      <c r="H110" s="14" t="s">
        <v>3022</v>
      </c>
      <c r="I110" s="15">
        <v>700</v>
      </c>
      <c r="J110" s="77">
        <v>10</v>
      </c>
      <c r="K110" s="92"/>
    </row>
    <row r="111" spans="1:25" ht="40.799999999999997" x14ac:dyDescent="0.25">
      <c r="A111" s="14" t="s">
        <v>3000</v>
      </c>
      <c r="B111" s="14" t="s">
        <v>3028</v>
      </c>
      <c r="C111" s="14" t="s">
        <v>3008</v>
      </c>
      <c r="D111" s="16">
        <v>45918</v>
      </c>
      <c r="E111" s="16"/>
      <c r="F111" s="14" t="s">
        <v>3013</v>
      </c>
      <c r="G111" s="14" t="s">
        <v>3009</v>
      </c>
      <c r="H111" s="14" t="s">
        <v>3023</v>
      </c>
      <c r="I111" s="15">
        <v>700</v>
      </c>
      <c r="J111" s="77">
        <v>10</v>
      </c>
      <c r="K111" s="92"/>
    </row>
    <row r="112" spans="1:25" ht="40.799999999999997" x14ac:dyDescent="0.25">
      <c r="A112" s="14" t="s">
        <v>3000</v>
      </c>
      <c r="B112" s="14" t="s">
        <v>3029</v>
      </c>
      <c r="C112" s="14" t="s">
        <v>3010</v>
      </c>
      <c r="D112" s="16">
        <v>45918</v>
      </c>
      <c r="E112" s="16"/>
      <c r="F112" s="14" t="s">
        <v>3014</v>
      </c>
      <c r="G112" s="14" t="s">
        <v>3005</v>
      </c>
      <c r="H112" s="14" t="s">
        <v>3019</v>
      </c>
      <c r="I112" s="15">
        <v>300</v>
      </c>
      <c r="J112" s="77">
        <v>10</v>
      </c>
      <c r="K112" s="92"/>
    </row>
    <row r="113" spans="1:11" ht="30.6" x14ac:dyDescent="0.25">
      <c r="A113" s="14" t="s">
        <v>3000</v>
      </c>
      <c r="B113" s="14" t="s">
        <v>3030</v>
      </c>
      <c r="C113" s="14" t="s">
        <v>3017</v>
      </c>
      <c r="D113" s="16">
        <v>45923</v>
      </c>
      <c r="E113" s="16"/>
      <c r="F113" s="14" t="s">
        <v>3016</v>
      </c>
      <c r="G113" s="14" t="s">
        <v>3015</v>
      </c>
      <c r="H113" s="14" t="s">
        <v>3018</v>
      </c>
      <c r="I113" s="15">
        <v>1000</v>
      </c>
      <c r="J113" s="77">
        <v>10</v>
      </c>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3"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Volejbalový klub Slávia UK Bratislava, o.z., Haanova 52, Bratislava, 851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31796991</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Volejbalový klub Slávia UK Bratislava, o.z., Haanova 52, Bratislava, 851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31796991</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4"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Slávia UK Bratislava</cp:lastModifiedBy>
  <cp:revision/>
  <cp:lastPrinted>2026-04-14T11:18:07Z</cp:lastPrinted>
  <dcterms:created xsi:type="dcterms:W3CDTF">2017-02-20T06:20:12Z</dcterms:created>
  <dcterms:modified xsi:type="dcterms:W3CDTF">2026-04-14T11:25:16Z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