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codeName="Tento_zošit" defaultThemeVersion="124226"/>
  <mc:AlternateContent xmlns:mc="http://schemas.openxmlformats.org/markup-compatibility/2006">
    <mc:Choice Requires="x15">
      <x15ac:absPath xmlns:x15ac="http://schemas.microsoft.com/office/spreadsheetml/2010/11/ac" url="/Users/ladislavlechan/Desktop/Priečinky/Dotácie/2025 MCR/"/>
    </mc:Choice>
  </mc:AlternateContent>
  <xr:revisionPtr revIDLastSave="0" documentId="13_ncr:1_{34D747DA-90CB-074F-A201-ED7005593E18}" xr6:coauthVersionLast="47" xr6:coauthVersionMax="47" xr10:uidLastSave="{00000000-0000-0000-0000-000000000000}"/>
  <bookViews>
    <workbookView xWindow="2700" yWindow="2880" windowWidth="13720" windowHeight="1378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rgb="FF000000"/>
            <rFont val="Tahoma"/>
            <family val="2"/>
          </rPr>
          <t>Interné číslo účtovného dokladu</t>
        </r>
        <r>
          <rPr>
            <sz val="8"/>
            <color rgb="FF000000"/>
            <rFont val="Tahoma"/>
            <family val="2"/>
          </rPr>
          <t xml:space="preserve">
</t>
        </r>
        <r>
          <rPr>
            <sz val="8"/>
            <color rgb="FF000000"/>
            <rFont val="Tahoma"/>
            <family val="2"/>
          </rPr>
          <t xml:space="preserve">
</t>
        </r>
        <r>
          <rPr>
            <sz val="8"/>
            <color rgb="FF000000"/>
            <rFont val="Tahoma"/>
            <family val="2"/>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r>
          <rPr>
            <sz val="8"/>
            <color rgb="FF000000"/>
            <rFont val="Tahoma"/>
            <family val="2"/>
          </rPr>
          <t xml:space="preserve">
</t>
        </r>
        <r>
          <rPr>
            <sz val="8"/>
            <color rgb="FF000000"/>
            <rFont val="Tahoma"/>
            <family val="2"/>
          </rPr>
          <t xml:space="preserve">POZOR:
</t>
        </r>
        <r>
          <rPr>
            <sz val="8"/>
            <color rgb="FF000000"/>
            <rFont val="Tahoma"/>
            <family val="2"/>
          </rPr>
          <t xml:space="preserve">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rgb="FF000000"/>
            <rFont val="Segoe UI"/>
            <family val="2"/>
            <charset val="238"/>
          </rPr>
          <t>IČO dodávateľa plnenia</t>
        </r>
        <r>
          <rPr>
            <sz val="8"/>
            <color rgb="FF000000"/>
            <rFont val="Segoe UI"/>
            <family val="2"/>
            <charset val="238"/>
          </rPr>
          <t xml:space="preserve">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V prípade zahraničného dodávateľa, ktorý nemá IČO, ostáva bunka nevyplnená.</t>
        </r>
        <r>
          <rPr>
            <sz val="9"/>
            <color rgb="FF000000"/>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rgb="FF000000"/>
            <rFont val="Tahoma"/>
            <family val="2"/>
          </rPr>
          <t xml:space="preserve">Analytický kód
</t>
        </r>
        <r>
          <rPr>
            <sz val="8"/>
            <color rgb="FF000000"/>
            <rFont val="Tahoma"/>
            <family val="2"/>
          </rPr>
          <t xml:space="preserve">
</t>
        </r>
        <r>
          <rPr>
            <sz val="8"/>
            <color rgb="FF000000"/>
            <rFont val="Tahoma"/>
            <family val="2"/>
          </rPr>
          <t xml:space="preserve">1 = šport mládeže do 23 rokov (cez kluby)
</t>
        </r>
        <r>
          <rPr>
            <sz val="8"/>
            <color rgb="FF000000"/>
            <rFont val="Tahoma"/>
            <family val="2"/>
          </rPr>
          <t xml:space="preserve">2 = talentovaní športovci
</t>
        </r>
        <r>
          <rPr>
            <sz val="8"/>
            <color rgb="FF000000"/>
            <rFont val="Tahoma"/>
            <family val="2"/>
          </rPr>
          <t xml:space="preserve">3 = športová reprezentácia
</t>
        </r>
        <r>
          <rPr>
            <sz val="8"/>
            <color rgb="FF000000"/>
            <rFont val="Tahoma"/>
            <family val="2"/>
          </rPr>
          <t xml:space="preserve">4 = správa a prevádzka
</t>
        </r>
        <r>
          <rPr>
            <sz val="8"/>
            <color rgb="FF000000"/>
            <rFont val="Tahoma"/>
            <family val="2"/>
          </rPr>
          <t xml:space="preserve">
</t>
        </r>
        <r>
          <rPr>
            <sz val="8"/>
            <color rgb="FF000000"/>
            <rFont val="Tahoma"/>
            <family val="2"/>
          </rPr>
          <t xml:space="preserve">99 = spolufinancovanie (výlučne v prípade dotácie, pri ktorej bola zmluvne určená povinnosť spolufinancovania) 
</t>
        </r>
        <r>
          <rPr>
            <b/>
            <sz val="8"/>
            <color rgb="FF000000"/>
            <rFont val="Tahoma"/>
            <family val="2"/>
            <charset val="238"/>
          </rPr>
          <t>TOTO SA NETÝKA:</t>
        </r>
        <r>
          <rPr>
            <sz val="8"/>
            <color rgb="FF000000"/>
            <rFont val="Tahoma"/>
            <family val="2"/>
          </rPr>
          <t xml:space="preserve">
</t>
        </r>
        <r>
          <rPr>
            <sz val="8"/>
            <color rgb="FF000000"/>
            <rFont val="Tahoma"/>
            <family val="2"/>
          </rPr>
          <t xml:space="preserve">1. Príspevku uznanému športu
</t>
        </r>
        <r>
          <rPr>
            <sz val="8"/>
            <color rgb="FF000000"/>
            <rFont val="Tahoma"/>
            <family val="2"/>
          </rPr>
          <t xml:space="preserve">2. Príspevku športovcom top-tímov
</t>
        </r>
        <r>
          <rPr>
            <sz val="8"/>
            <color rgb="FF000000"/>
            <rFont val="Tahoma"/>
            <family val="2"/>
          </rPr>
          <t>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<sst xmlns="http://schemas.openxmlformats.org/spreadsheetml/2006/main" count="6599" uniqueCount="3024">
  <si>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</si>
  <si>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</si>
  <si>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</si>
  <si>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</si>
  <si>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</si>
  <si>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</si>
  <si>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</si>
  <si>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</si>
  <si>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</si>
  <si>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</si>
  <si>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</si>
  <si>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</si>
  <si>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</si>
  <si>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</si>
  <si>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</si>
  <si>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</si>
  <si>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</si>
  <si>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</si>
  <si>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</si>
  <si>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</si>
  <si>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</si>
  <si>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</si>
  <si>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</si>
  <si>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</si>
  <si>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</si>
  <si>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</si>
  <si>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</si>
  <si>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</si>
  <si>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</si>
  <si>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</si>
  <si>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</si>
  <si>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</si>
  <si>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</si>
  <si>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</si>
  <si>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</si>
  <si>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</si>
  <si>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</si>
  <si>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</si>
  <si>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</si>
  <si>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</si>
  <si>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</si>
  <si>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</si>
  <si>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</si>
  <si>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</si>
  <si>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</si>
  <si>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</si>
  <si>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</si>
  <si>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</si>
  <si>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</si>
  <si>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</si>
  <si>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</si>
  <si>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</si>
  <si>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</si>
  <si>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</si>
  <si>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</si>
  <si>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</si>
  <si>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</si>
  <si>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</si>
  <si>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</si>
  <si>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</si>
  <si>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</si>
  <si>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</si>
  <si>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</si>
  <si>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</si>
  <si>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</si>
  <si>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</si>
  <si>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</si>
  <si>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</si>
  <si>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</si>
  <si>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</si>
  <si>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</si>
  <si>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</si>
  <si>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</si>
  <si>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</si>
  <si>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</si>
  <si>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</si>
  <si>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</si>
  <si>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</si>
  <si>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</si>
  <si>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</si>
  <si>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</si>
  <si>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</si>
  <si>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</si>
  <si>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</si>
  <si>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</si>
  <si>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</si>
  <si>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</si>
  <si>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</si>
  <si>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</si>
  <si>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</si>
  <si>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</si>
  <si>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</si>
  <si>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</si>
  <si>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</si>
  <si>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</si>
  <si>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</si>
  <si>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</si>
  <si>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</si>
  <si>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</si>
  <si>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</si>
  <si>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</si>
  <si>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</si>
  <si>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</si>
  <si>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</si>
  <si>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</si>
  <si>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</si>
  <si>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</si>
  <si>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</si>
  <si>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</si>
  <si>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</si>
  <si>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</si>
  <si>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</si>
  <si>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</si>
  <si>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</si>
  <si>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</si>
  <si>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</si>
  <si>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</si>
  <si>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</si>
  <si>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</si>
  <si>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</si>
  <si>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</si>
  <si>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</si>
  <si>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</si>
  <si>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</si>
  <si>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</si>
  <si>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</si>
  <si>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</si>
  <si>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</si>
  <si>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</si>
  <si>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</si>
  <si>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</si>
  <si>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</si>
  <si>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</si>
  <si>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</si>
  <si>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</si>
  <si>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</si>
  <si>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</si>
  <si>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</si>
  <si>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</si>
  <si>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</si>
  <si>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</si>
  <si>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</si>
  <si>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</si>
  <si>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</si>
  <si>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</si>
  <si>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</si>
  <si>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</si>
  <si>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</si>
  <si>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</si>
  <si>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</si>
  <si>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</si>
  <si>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</si>
  <si>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</si>
  <si>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</si>
  <si>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</si>
  <si>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</si>
  <si>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</si>
  <si>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</si>
  <si>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</si>
  <si>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</si>
  <si>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</si>
  <si>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</si>
  <si>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</si>
  <si>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</si>
  <si>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</si>
  <si>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</si>
  <si>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</si>
  <si>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</si>
  <si>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</si>
  <si>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</si>
  <si>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</si>
  <si>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</si>
  <si>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</si>
  <si>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</si>
  <si>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</si>
  <si>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</si>
  <si>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</si>
  <si>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</si>
  <si>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</si>
  <si>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</si>
  <si>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</si>
  <si>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</si>
  <si>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</si>
  <si>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</si>
  <si>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</si>
  <si>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</si>
  <si>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</si>
  <si>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</si>
  <si>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</si>
  <si>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</si>
  <si>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</si>
  <si>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</si>
  <si>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</si>
  <si>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</si>
  <si>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</si>
  <si>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</si>
  <si>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</si>
  <si>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</si>
  <si>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</si>
  <si>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</si>
  <si>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</si>
  <si>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</si>
  <si>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</si>
  <si>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</si>
  <si>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</si>
  <si>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</si>
  <si>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</si>
  <si>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</si>
  <si>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</si>
  <si>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</si>
  <si>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</si>
  <si>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</si>
  <si>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</si>
  <si>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</si>
  <si>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</si>
  <si>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</si>
  <si>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</si>
  <si>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</si>
  <si>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</si>
  <si>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</si>
  <si>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</si>
  <si>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</si>
  <si>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</si>
  <si>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</si>
  <si>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</si>
  <si>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</si>
  <si>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</si>
  <si>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</si>
  <si>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</si>
  <si>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</si>
  <si>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</si>
  <si>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</si>
  <si>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</si>
  <si>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</si>
  <si>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</si>
  <si>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</si>
  <si>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</si>
  <si>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</si>
  <si>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</si>
  <si>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</si>
  <si>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</si>
  <si>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</si>
  <si>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</si>
  <si>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</si>
  <si>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</si>
  <si>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</si>
  <si>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</si>
  <si>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</si>
  <si>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</si>
  <si>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</si>
  <si>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</si>
  <si>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</si>
  <si>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</si>
  <si>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</si>
  <si>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</si>
  <si>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</si>
  <si>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</si>
  <si>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</si>
  <si>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</si>
  <si>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</si>
  <si>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</si>
  <si>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</si>
  <si>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</si>
  <si>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</si>
  <si>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</si>
  <si>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</si>
  <si>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</si>
  <si>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</si>
  <si>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</si>
  <si>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</si>
  <si>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</si>
  <si>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</si>
  <si>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</si>
  <si>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</si>
  <si>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</si>
  <si>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</si>
  <si>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</si>
  <si>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</si>
  <si>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</si>
  <si>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</si>
  <si>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</si>
  <si>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</si>
  <si>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</si>
  <si>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</si>
  <si>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</si>
  <si>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</si>
  <si>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</si>
  <si>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</si>
  <si>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</si>
  <si>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</si>
  <si>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</si>
  <si>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</si>
  <si>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</si>
  <si>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</si>
  <si>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</si>
  <si>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</si>
  <si>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</si>
  <si>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</si>
  <si>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</si>
  <si>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</si>
  <si>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</si>
  <si>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</si>
  <si>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</si>
  <si>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</si>
  <si>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</si>
  <si>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</si>
  <si>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</si>
  <si>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</si>
  <si>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</si>
  <si>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</si>
  <si>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</si>
  <si>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</si>
  <si>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</si>
  <si>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</si>
  <si>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</si>
  <si>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</si>
  <si>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</si>
  <si>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</si>
  <si>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</si>
  <si>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</si>
  <si>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</si>
  <si>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</si>
  <si>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</si>
  <si>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</si>
  <si>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</si>
  <si>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</si>
  <si>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</si>
  <si>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</si>
  <si>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</si>
  <si>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</si>
  <si>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</si>
  <si>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</si>
  <si>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</si>
  <si>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</si>
  <si>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</si>
  <si>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</si>
  <si>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</si>
  <si>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</si>
  <si>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</si>
  <si>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</si>
  <si>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</si>
  <si>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</si>
  <si>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</si>
  <si>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</si>
  <si>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</si>
  <si>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</si>
  <si>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</si>
  <si>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</si>
  <si>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</si>
  <si>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</si>
  <si>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</si>
  <si>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</si>
  <si>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</si>
  <si>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</si>
  <si>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</si>
  <si>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</si>
  <si>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</si>
  <si>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</si>
  <si>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</si>
  <si>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</si>
  <si>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</si>
  <si>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</si>
  <si>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</si>
  <si>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</si>
  <si>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</si>
  <si>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</si>
  <si>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</si>
  <si>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</si>
  <si>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</si>
  <si>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</si>
  <si>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</si>
  <si>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</si>
  <si>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</si>
  <si>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</si>
  <si>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</si>
  <si>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</si>
  <si>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</si>
  <si>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</si>
  <si>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</si>
  <si>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</si>
  <si>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</si>
  <si>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</si>
  <si>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</si>
  <si>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</si>
  <si>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</si>
  <si>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</si>
  <si>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</si>
  <si>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</si>
  <si>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</si>
  <si>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</si>
  <si>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</si>
  <si>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</si>
  <si>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</si>
  <si>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</si>
  <si>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</si>
  <si>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</si>
  <si>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</si>
  <si>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</si>
  <si>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</si>
  <si>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</si>
  <si>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</si>
  <si>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</si>
  <si>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</si>
  <si>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</si>
  <si>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</si>
  <si>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</si>
  <si>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</si>
  <si>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</si>
  <si>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</si>
  <si>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</si>
  <si>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</si>
  <si>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</si>
  <si>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</si>
  <si>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</si>
  <si>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</si>
  <si>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</si>
  <si>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</si>
  <si>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</si>
  <si>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</si>
  <si>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</si>
  <si>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</si>
  <si>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</si>
  <si>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</si>
  <si>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</si>
  <si>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</si>
  <si>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</si>
  <si>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</si>
  <si>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</si>
  <si>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</si>
  <si>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</si>
  <si>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</si>
  <si>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</si>
  <si>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</si>
  <si>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</si>
  <si>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</si>
  <si>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</si>
  <si>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</si>
  <si>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</si>
  <si>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</si>
  <si>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</si>
  <si>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</si>
  <si>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</si>
  <si>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</si>
  <si>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</si>
  <si>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</si>
  <si>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</si>
  <si>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</si>
  <si>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</si>
  <si>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</si>
  <si>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</si>
  <si>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</si>
  <si>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</si>
  <si>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</si>
  <si>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</si>
  <si>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</si>
  <si>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</si>
  <si>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</si>
  <si>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</si>
  <si>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</si>
  <si>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</si>
  <si>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</si>
  <si>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</si>
  <si>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</si>
  <si>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</si>
  <si>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</si>
  <si>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</si>
  <si>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</si>
  <si>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</si>
  <si>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</si>
  <si>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</si>
  <si>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</si>
  <si>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</si>
  <si>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</si>
  <si>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</si>
  <si>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</si>
  <si>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</si>
  <si>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</si>
  <si>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</si>
  <si>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</si>
  <si>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</si>
  <si>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</si>
  <si>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</si>
  <si>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</si>
  <si>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</si>
  <si>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</si>
  <si>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</si>
  <si>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</si>
  <si>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</si>
  <si>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</si>
  <si>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</si>
  <si>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</si>
  <si>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</si>
  <si>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</si>
  <si>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</si>
  <si>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</si>
  <si>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</si>
  <si>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</si>
  <si>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</si>
  <si>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</si>
  <si>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</si>
  <si>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</si>
  <si>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</si>
  <si>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</si>
  <si>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</si>
  <si>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</si>
  <si>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</si>
  <si>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</si>
  <si>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</si>
  <si>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</si>
  <si>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</si>
  <si>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</si>
  <si>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</si>
  <si>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</si>
  <si>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</si>
  <si>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</si>
  <si>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</si>
  <si>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</si>
  <si>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</si>
  <si>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</si>
  <si>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</si>
  <si>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</si>
  <si>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</si>
  <si>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</si>
  <si>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</si>
  <si>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</si>
  <si>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</si>
  <si>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</si>
  <si>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</si>
  <si>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</si>
  <si>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</si>
  <si>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</si>
  <si>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</si>
  <si>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</si>
  <si>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</si>
  <si>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</si>
  <si>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</si>
  <si>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</si>
  <si>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</si>
  <si>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</si>
  <si>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</si>
  <si>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</si>
  <si>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</si>
  <si>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</si>
  <si>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</si>
  <si>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</si>
  <si>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</si>
  <si>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</si>
  <si>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</si>
  <si>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</si>
  <si>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</si>
  <si>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</si>
  <si>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</si>
  <si>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</si>
  <si>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</si>
  <si>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</si>
  <si>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</si>
  <si>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</si>
  <si>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</si>
  <si>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</si>
  <si>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</si>
  <si>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</si>
  <si>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</si>
  <si>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</si>
  <si>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</si>
  <si>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</si>
  <si>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</si>
  <si>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</si>
  <si>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</si>
  <si>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</si>
  <si>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</si>
  <si>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</si>
  <si>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</si>
  <si>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</si>
  <si>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</si>
  <si>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</si>
  <si>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</si>
  <si>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</si>
  <si>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</si>
  <si>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</si>
  <si>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</si>
  <si>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</si>
  <si>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</si>
  <si>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</si>
  <si>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</si>
  <si>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</si>
  <si>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</si>
  <si>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</si>
  <si>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</si>
  <si>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</si>
  <si>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</si>
  <si>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</si>
  <si>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</si>
  <si>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</si>
  <si>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</si>
  <si>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</si>
  <si>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</si>
  <si>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</si>
  <si>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</si>
  <si>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</si>
  <si>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</si>
  <si>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</si>
  <si>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</si>
  <si>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</si>
  <si>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</si>
  <si>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</si>
  <si>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</si>
  <si>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</si>
  <si>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</si>
  <si>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</si>
  <si>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</si>
  <si>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</si>
  <si>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</si>
  <si>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</si>
  <si>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</si>
  <si>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</si>
  <si>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</si>
  <si>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</si>
  <si>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</si>
  <si>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</si>
  <si>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</si>
  <si>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</si>
  <si>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</si>
  <si>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</si>
  <si>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</si>
  <si>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</si>
  <si>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</si>
  <si>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</si>
  <si>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</si>
  <si>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</si>
  <si>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</si>
  <si>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</si>
  <si>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</si>
  <si>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</si>
  <si>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</si>
  <si>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</si>
  <si>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</si>
  <si>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</si>
  <si>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</si>
  <si>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</si>
  <si>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</si>
  <si>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</si>
  <si>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</si>
  <si>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</si>
  <si>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</si>
  <si>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</si>
  <si>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</si>
  <si>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</si>
  <si>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</si>
  <si>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</si>
  <si>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</si>
  <si>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</si>
  <si>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</si>
  <si>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</si>
  <si>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</si>
  <si>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</si>
  <si>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</si>
  <si>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</si>
  <si>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</si>
  <si>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</si>
  <si>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</si>
  <si>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</si>
  <si>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</si>
  <si>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</si>
  <si>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</si>
  <si>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</si>
  <si>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</si>
  <si>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</si>
  <si>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</si>
  <si>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</si>
  <si>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</si>
  <si>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</si>
  <si>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</si>
  <si>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</si>
  <si>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</si>
  <si>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</si>
  <si>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</si>
  <si>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</si>
  <si>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</si>
  <si>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</si>
  <si>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</si>
  <si>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</si>
  <si>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</si>
  <si>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</si>
  <si>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</si>
  <si>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</si>
  <si>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</si>
  <si>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</si>
  <si>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</si>
  <si>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</si>
  <si>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</si>
  <si>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</si>
  <si>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</si>
  <si>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</si>
  <si>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</si>
  <si>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</si>
  <si>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</si>
  <si>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</si>
  <si>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</si>
  <si>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</si>
  <si>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</si>
  <si>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</si>
  <si>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</si>
  <si>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</si>
  <si>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</si>
  <si>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</si>
  <si>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</si>
  <si>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</si>
  <si>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</si>
  <si>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</si>
  <si>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</si>
  <si>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</si>
  <si>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</si>
  <si>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</si>
  <si>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</si>
  <si>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</si>
  <si>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</si>
  <si>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</si>
  <si>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</si>
  <si>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</si>
  <si>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</si>
  <si>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</si>
  <si>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</si>
  <si>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</si>
  <si>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</si>
  <si>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</si>
  <si>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</si>
  <si>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</si>
  <si>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</si>
  <si>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</si>
  <si>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</si>
  <si>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</si>
  <si>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</si>
  <si>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</si>
  <si>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</si>
  <si>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</si>
  <si>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</si>
  <si>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</si>
  <si>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</si>
  <si>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</si>
  <si>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</si>
  <si>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</si>
  <si>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</si>
  <si>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</si>
  <si>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</si>
  <si>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</si>
  <si>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</si>
  <si>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</si>
  <si>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</si>
  <si>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</si>
  <si>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</si>
  <si>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</si>
  <si>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</si>
  <si>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</si>
  <si>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</si>
  <si>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</si>
  <si>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</si>
  <si>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</si>
  <si>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</si>
  <si>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</si>
  <si>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</si>
  <si>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</si>
  <si>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</si>
  <si>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</si>
  <si>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</si>
  <si>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</si>
  <si>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</si>
  <si>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</si>
  <si>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</si>
  <si>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</si>
  <si>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</si>
  <si>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</si>
  <si>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</si>
  <si>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</si>
  <si>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</si>
  <si>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</si>
  <si>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</si>
  <si>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</si>
  <si>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</si>
  <si>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</si>
  <si>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</si>
  <si>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</si>
  <si>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</si>
  <si>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</si>
  <si>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</si>
  <si>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</si>
  <si>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</si>
  <si>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</si>
  <si>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</si>
  <si>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</si>
  <si>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</si>
  <si>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</si>
  <si>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</si>
  <si>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</si>
  <si>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</si>
  <si>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</si>
  <si>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</si>
  <si>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</si>
  <si>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</si>
  <si>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</si>
  <si>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</si>
  <si>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</si>
  <si>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</si>
  <si>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</si>
  <si>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</si>
  <si>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</si>
  <si>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</si>
  <si>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</si>
  <si>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</si>
  <si>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</si>
  <si>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</si>
  <si>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</si>
  <si>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</si>
  <si>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</si>
  <si>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</si>
  <si>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</si>
  <si>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</si>
  <si>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</si>
  <si>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</si>
  <si>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</si>
  <si>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</si>
  <si>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</si>
  <si>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</si>
  <si>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</si>
  <si>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</si>
  <si>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</si>
  <si>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</si>
  <si>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</si>
  <si>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</si>
  <si>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</si>
  <si>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</si>
  <si>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</si>
  <si>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</si>
  <si>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</si>
  <si>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</si>
  <si>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</si>
  <si>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</si>
  <si>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</si>
  <si>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</si>
  <si>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</si>
  <si>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</si>
  <si>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</si>
  <si>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</si>
  <si>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</si>
  <si>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</si>
  <si>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</si>
  <si>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</si>
  <si>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</si>
  <si>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</si>
  <si>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</si>
  <si>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</si>
  <si>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</si>
  <si>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</si>
  <si>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</si>
  <si>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</si>
  <si>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</si>
  <si>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</si>
  <si>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</si>
  <si>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</si>
  <si>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</si>
  <si>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</si>
  <si>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</si>
  <si>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</si>
  <si>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</si>
  <si>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</si>
  <si>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</si>
  <si>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</si>
  <si>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</si>
  <si>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</si>
  <si>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</si>
  <si>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</si>
  <si>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</si>
  <si>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</si>
  <si>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</si>
  <si>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</si>
  <si>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</si>
  <si>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</si>
  <si>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</si>
  <si>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</si>
  <si>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</si>
  <si>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</si>
  <si>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</si>
  <si>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</si>
  <si>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</si>
  <si>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</si>
  <si>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</si>
  <si>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</si>
  <si>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</si>
  <si>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</si>
  <si>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</si>
  <si>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</si>
  <si>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</si>
  <si>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</si>
  <si>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</si>
  <si>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</si>
  <si>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</si>
  <si>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</si>
  <si>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</si>
  <si>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</si>
  <si>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</si>
  <si>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</si>
  <si>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</si>
  <si>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</si>
  <si>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</si>
  <si>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</si>
  <si>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</si>
  <si>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</si>
  <si>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</si>
  <si>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</si>
  <si>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</si>
  <si>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</si>
  <si>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</si>
  <si>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</si>
  <si>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</si>
  <si>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</si>
  <si>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</si>
  <si>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</si>
  <si>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</si>
  <si>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</si>
  <si>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</si>
  <si>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</si>
  <si>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</si>
  <si>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</si>
  <si>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</si>
  <si>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</si>
  <si>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</si>
  <si>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</si>
  <si>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</si>
  <si>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</si>
  <si>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</si>
  <si>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</si>
  <si>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</si>
  <si>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</si>
  <si>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</si>
  <si>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</si>
  <si>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</si>
  <si>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</si>
  <si>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</si>
  <si>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</si>
  <si>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</si>
  <si>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</si>
  <si>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</si>
  <si>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</si>
  <si>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</si>
  <si>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</si>
  <si>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</si>
  <si>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</si>
  <si>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</si>
  <si>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</si>
  <si>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</si>
  <si>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</si>
  <si>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</si>
  <si>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</si>
  <si>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</si>
  <si>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</si>
  <si>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</si>
  <si>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</si>
  <si>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</si>
  <si>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</si>
  <si>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</si>
  <si>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</si>
  <si>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</si>
  <si>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</si>
  <si>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</si>
  <si>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</si>
  <si>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</si>
  <si>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</si>
  <si>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</si>
  <si>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</si>
  <si>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</si>
  <si>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</si>
  <si>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</si>
  <si>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</si>
  <si>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</si>
  <si>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</si>
  <si>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</si>
  <si>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</si>
  <si>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</si>
  <si>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</si>
  <si>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</si>
  <si>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</si>
  <si>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</si>
  <si>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</si>
  <si>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</si>
  <si>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</si>
  <si>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</si>
  <si>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</si>
  <si>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</si>
  <si>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</si>
  <si>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</si>
  <si>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</si>
  <si>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</si>
  <si>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</si>
  <si>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</si>
  <si>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</si>
  <si>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</si>
  <si>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</si>
  <si>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</si>
  <si>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</si>
  <si>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</si>
  <si>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</si>
  <si>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</si>
  <si>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</si>
  <si>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</si>
  <si>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</si>
  <si>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</si>
  <si>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</si>
  <si>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</si>
  <si>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</si>
  <si>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</si>
  <si>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</si>
  <si>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</si>
  <si>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</si>
  <si>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</si>
  <si>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</si>
  <si>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</si>
  <si>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</si>
  <si>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</si>
  <si>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</si>
  <si>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</si>
  <si>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</si>
  <si>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</si>
  <si>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</si>
  <si>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</si>
  <si>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</si>
  <si>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</si>
  <si>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</si>
  <si>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</si>
  <si>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</si>
  <si>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</si>
  <si>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</si>
  <si>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</si>
  <si>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</si>
  <si>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</si>
  <si>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</si>
  <si>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</si>
  <si>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</si>
  <si>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</si>
  <si>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</si>
  <si>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</si>
  <si>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</si>
  <si>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</si>
  <si>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</si>
  <si>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</si>
  <si>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</si>
  <si>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</si>
  <si>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</si>
  <si>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</si>
  <si>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</si>
  <si>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</si>
  <si>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</si>
  <si>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</si>
  <si>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</si>
  <si>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</si>
  <si>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</si>
  <si>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</si>
  <si>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</si>
  <si>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</si>
  <si>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</si>
  <si>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</si>
  <si>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</si>
  <si>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</si>
  <si>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</si>
  <si>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</si>
  <si>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</si>
  <si>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</si>
  <si>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</si>
  <si>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</si>
  <si>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</si>
  <si>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</si>
  <si>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</si>
  <si>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</si>
  <si>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</si>
  <si>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</si>
  <si>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</si>
  <si>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</si>
  <si>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</si>
  <si>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</si>
  <si>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</si>
  <si>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</si>
  <si>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</si>
  <si>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</si>
  <si>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</si>
  <si>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</si>
  <si>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</si>
  <si>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</si>
  <si>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</si>
  <si>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</si>
  <si>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</si>
  <si>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</si>
  <si>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</si>
  <si>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</si>
  <si>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</si>
  <si>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</si>
  <si>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</si>
  <si>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</si>
  <si>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</si>
  <si>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</si>
  <si>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</si>
  <si>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</si>
  <si>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</si>
  <si>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</si>
  <si>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</si>
  <si>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</si>
  <si>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</si>
  <si>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</si>
  <si>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</si>
  <si>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</si>
  <si>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</si>
  <si>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</si>
  <si>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</si>
  <si>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</si>
  <si>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</si>
  <si>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</si>
  <si>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</si>
  <si>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</si>
  <si>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</si>
  <si>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</si>
  <si>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</si>
  <si>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</si>
  <si>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</si>
  <si>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</si>
  <si>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</si>
  <si>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</si>
  <si>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</si>
  <si>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</si>
  <si>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</si>
  <si>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</si>
  <si>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</si>
  <si>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</si>
  <si>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</si>
  <si>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</si>
  <si>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</si>
  <si>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</si>
  <si>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</si>
  <si>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</si>
  <si>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</si>
  <si>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</si>
  <si>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</si>
  <si>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</si>
  <si>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</si>
  <si>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</si>
  <si>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</si>
  <si>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</si>
  <si>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</si>
  <si>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</si>
  <si>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</si>
  <si>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</si>
  <si>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</si>
  <si>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</si>
  <si>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</si>
  <si>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</si>
  <si>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</si>
  <si>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</si>
  <si>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</si>
  <si>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</si>
  <si>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</si>
  <si>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</si>
  <si>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</si>
  <si>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</si>
  <si>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</si>
  <si>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</si>
  <si>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</si>
  <si>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</si>
  <si>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</si>
  <si>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</si>
  <si>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</si>
  <si>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</si>
  <si>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</si>
  <si>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</si>
  <si>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</si>
  <si>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</si>
  <si>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</si>
  <si>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</si>
  <si>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</si>
  <si>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</si>
  <si>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</si>
  <si>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</si>
  <si>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</si>
  <si>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</si>
  <si>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</si>
  <si>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</si>
  <si>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</si>
  <si>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</si>
  <si>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</si>
  <si>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</si>
  <si>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</si>
  <si>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</si>
  <si>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</si>
  <si>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</si>
  <si>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</si>
  <si>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</si>
  <si>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</si>
  <si>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</si>
  <si>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</si>
  <si>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</si>
  <si>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</si>
  <si>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</si>
  <si>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</si>
  <si>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</si>
  <si>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</si>
  <si>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</si>
  <si>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</si>
  <si>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</si>
  <si>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</si>
  <si>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</si>
  <si>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</si>
  <si>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</si>
  <si>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</si>
  <si>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</si>
  <si>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</si>
  <si>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</si>
  <si>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</si>
  <si>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</si>
  <si>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</si>
  <si>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</si>
  <si>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</si>
  <si>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</si>
  <si>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</si>
  <si>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</si>
  <si>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</si>
  <si>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</si>
  <si>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</si>
  <si>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</si>
  <si>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</si>
  <si>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</si>
  <si>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</si>
  <si>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</si>
  <si>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</si>
  <si>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</si>
  <si>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</si>
  <si>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</si>
  <si>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</si>
  <si>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</si>
  <si>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</si>
  <si>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</si>
  <si>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</si>
  <si>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</si>
  <si>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</si>
  <si>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</si>
  <si>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</si>
  <si>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</si>
  <si>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</si>
  <si>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</si>
  <si>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</si>
  <si>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</si>
  <si>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</si>
  <si>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</si>
  <si>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</si>
  <si>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</si>
  <si>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</si>
  <si>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</si>
  <si>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</si>
  <si>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</si>
  <si>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</si>
  <si>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</si>
  <si>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</si>
  <si>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</si>
  <si>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</si>
  <si>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</si>
  <si>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</si>
  <si>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</si>
  <si>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</si>
  <si>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</si>
  <si>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</si>
  <si>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</si>
  <si>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</si>
  <si>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</si>
  <si>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</si>
  <si>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</si>
  <si>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</si>
  <si>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</si>
  <si>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</si>
  <si>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</si>
  <si>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</si>
  <si>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</si>
  <si>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</si>
  <si>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</si>
  <si>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</si>
  <si>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</si>
  <si>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</si>
  <si>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</si>
  <si>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</si>
  <si>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</si>
  <si>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</si>
  <si>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</si>
  <si>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</si>
  <si>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</si>
  <si>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</si>
  <si>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</si>
  <si>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</si>
  <si>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</si>
  <si>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</si>
  <si>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</si>
  <si>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</si>
  <si>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</si>
  <si>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</si>
  <si>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</si>
  <si>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</si>
  <si>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</si>
  <si>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</si>
  <si>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</si>
  <si>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</si>
  <si>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</si>
  <si>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</si>
  <si>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</si>
  <si>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</si>
  <si>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</si>
  <si>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</si>
  <si>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</si>
  <si>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</si>
  <si>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</si>
  <si>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</si>
  <si>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</si>
  <si>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</si>
  <si>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</si>
  <si>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</si>
  <si>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</si>
  <si>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</si>
  <si>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</si>
  <si>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</si>
  <si>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</si>
  <si>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</si>
  <si>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</si>
  <si>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</si>
  <si>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</si>
  <si>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</si>
  <si>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</si>
  <si>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</si>
  <si>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</si>
  <si>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</si>
  <si>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</si>
  <si>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</si>
  <si>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</si>
  <si>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</si>
  <si>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</si>
  <si>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</si>
  <si>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</si>
  <si>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</si>
  <si>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</si>
  <si>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</si>
  <si>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</si>
  <si>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</si>
  <si>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</si>
  <si>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</si>
  <si>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</si>
  <si>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</si>
  <si>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</si>
  <si>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</si>
  <si>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</si>
  <si>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</si>
  <si>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</si>
  <si>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</si>
  <si>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</si>
  <si>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</si>
  <si>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</si>
  <si>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</si>
  <si>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</si>
  <si>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</si>
  <si>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</si>
  <si>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</si>
  <si>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</si>
  <si>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</si>
  <si>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</si>
  <si>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</si>
  <si>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</si>
  <si>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</si>
  <si>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</si>
  <si>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</si>
  <si>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</si>
  <si>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</si>
  <si>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</si>
  <si>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</si>
  <si>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</si>
  <si>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</si>
  <si>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</si>
  <si>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</si>
  <si>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</si>
  <si>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</si>
  <si>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</si>
  <si>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</si>
  <si>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</si>
  <si>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</si>
  <si>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</si>
  <si>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</si>
  <si>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</si>
  <si>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</si>
  <si>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</si>
  <si>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</si>
  <si>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</si>
  <si>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</si>
  <si>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</si>
  <si>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</si>
  <si>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</si>
  <si>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</si>
  <si>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</si>
  <si>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</si>
  <si>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</si>
  <si>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</si>
  <si>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</si>
  <si>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</si>
  <si>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</si>
  <si>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</si>
  <si>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</si>
  <si>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</si>
  <si>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</si>
  <si>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</si>
  <si>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</si>
  <si>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</si>
  <si>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</si>
  <si>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</si>
  <si>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</si>
  <si>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</si>
  <si>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</si>
  <si>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</si>
  <si>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</si>
  <si>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</si>
  <si>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</si>
  <si>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</si>
  <si>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</si>
  <si>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</si>
  <si>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</si>
  <si>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</si>
  <si>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</si>
  <si>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</si>
  <si>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</si>
  <si>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</si>
  <si>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</si>
  <si>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</si>
  <si>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</si>
  <si>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</si>
  <si>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</si>
  <si>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</si>
  <si>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</si>
  <si>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</si>
  <si>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</si>
  <si>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</si>
  <si>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</si>
  <si>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</si>
  <si>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</si>
  <si>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</si>
  <si>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</si>
  <si>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</si>
  <si>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</si>
  <si>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</si>
  <si>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</si>
  <si>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</si>
  <si>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</si>
  <si>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</si>
  <si>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</si>
  <si>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</si>
  <si>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</si>
  <si>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</si>
  <si>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</si>
  <si>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</si>
  <si>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</si>
  <si>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</si>
  <si>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</si>
  <si>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</si>
  <si>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</si>
  <si>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</si>
  <si>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</si>
  <si>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</si>
  <si>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</si>
  <si>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</si>
  <si>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</si>
  <si>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</si>
  <si>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</si>
  <si>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</si>
  <si>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</si>
  <si>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</si>
  <si>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</si>
  <si>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</si>
  <si>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</si>
  <si>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</si>
  <si>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</si>
  <si>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</si>
  <si>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</si>
  <si>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</si>
  <si>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</si>
  <si>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</si>
  <si>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</si>
  <si>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</si>
  <si>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</si>
  <si>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</si>
  <si>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</si>
  <si>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</si>
  <si>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</si>
  <si>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</si>
  <si>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</si>
  <si>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</si>
  <si>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</si>
  <si>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</si>
  <si>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</si>
  <si>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</si>
  <si>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</si>
  <si>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</si>
  <si>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</si>
  <si>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</si>
  <si>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</si>
  <si>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</si>
  <si>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</si>
  <si>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</si>
  <si>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</si>
  <si>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</si>
  <si>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</si>
  <si>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</si>
  <si>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</si>
  <si>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</si>
  <si>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</si>
  <si>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</si>
  <si>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</si>
  <si>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</si>
  <si>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</si>
  <si>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</si>
  <si>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</si>
  <si>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</si>
  <si>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</si>
  <si>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</si>
  <si>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</si>
  <si>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</si>
  <si>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</si>
  <si>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</si>
  <si>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</si>
  <si>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</si>
  <si>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</si>
  <si>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</si>
  <si>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</si>
  <si>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</si>
  <si>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</si>
  <si>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</si>
  <si>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</si>
  <si>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</si>
  <si>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</si>
  <si>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</si>
  <si>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</si>
  <si>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</si>
  <si>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</si>
  <si>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</si>
  <si>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</si>
  <si>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</si>
  <si>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</si>
  <si>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</si>
  <si>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</si>
  <si>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</si>
  <si>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</si>
  <si>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</si>
  <si>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</si>
  <si>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</si>
  <si>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</si>
  <si>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</si>
  <si>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</si>
  <si>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</si>
  <si>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</si>
  <si>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</si>
  <si>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</si>
  <si>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</si>
  <si>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</si>
  <si>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</si>
  <si>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</si>
  <si>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</si>
  <si>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</si>
  <si>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</si>
  <si>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</si>
  <si>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</si>
  <si>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</si>
  <si>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</si>
  <si>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</si>
  <si>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</si>
  <si>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</si>
  <si>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</si>
  <si>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</si>
  <si>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</si>
  <si>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</si>
  <si>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</si>
  <si>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</si>
  <si>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</si>
  <si>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</si>
  <si>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</si>
  <si>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</si>
  <si>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</si>
  <si>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</si>
  <si>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</si>
  <si>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</si>
  <si>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</si>
  <si>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</si>
  <si>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</si>
  <si>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</si>
  <si>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</si>
  <si>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</si>
  <si>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</si>
  <si>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</si>
  <si>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</si>
  <si>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</si>
  <si>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</si>
  <si>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</si>
  <si>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</si>
  <si>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</si>
  <si>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</si>
  <si>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</si>
  <si>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</si>
  <si>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</si>
  <si>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</si>
  <si>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</si>
  <si>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</si>
  <si>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</si>
  <si>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</si>
  <si>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</si>
  <si>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</si>
  <si>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</si>
  <si>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</si>
  <si>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</si>
  <si>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</si>
  <si>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</si>
  <si>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</si>
  <si>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</si>
  <si>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</si>
  <si>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</si>
  <si>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</si>
  <si>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</si>
  <si>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</si>
  <si>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</si>
  <si>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</si>
  <si>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</si>
  <si>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</si>
  <si>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</si>
  <si>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</si>
  <si>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</si>
  <si>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</si>
  <si>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</si>
  <si>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</si>
  <si>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</si>
  <si>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</si>
  <si>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</si>
  <si>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</si>
  <si>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</si>
  <si>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</si>
  <si>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</si>
  <si>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</si>
  <si>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</si>
  <si>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</si>
  <si>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</si>
  <si>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</si>
  <si>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</si>
  <si>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</si>
  <si>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</si>
  <si>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</si>
  <si>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</si>
  <si>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</si>
  <si>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</si>
  <si>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</si>
  <si>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</si>
  <si>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</si>
  <si>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</si>
  <si>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</si>
  <si>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</si>
  <si>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</si>
  <si>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</si>
  <si>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</si>
  <si>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</si>
  <si>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</si>
  <si>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</si>
  <si>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</si>
  <si>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</si>
  <si>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</si>
  <si>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</si>
  <si>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</si>
  <si>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</si>
  <si>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</si>
  <si>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</si>
  <si>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</si>
  <si>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</si>
  <si>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</si>
  <si>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</si>
  <si>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</si>
  <si>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</si>
  <si>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</si>
  <si>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</si>
  <si>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</si>
  <si>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</si>
  <si>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</si>
  <si>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</si>
  <si>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</si>
  <si>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</si>
  <si>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</si>
  <si>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</si>
  <si>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</si>
  <si>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</si>
  <si>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</si>
  <si>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</si>
  <si>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</si>
  <si>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</si>
  <si>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</si>
  <si>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</si>
  <si>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</si>
  <si>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</si>
  <si>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</si>
  <si>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</si>
  <si>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</si>
  <si>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</si>
  <si>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</si>
  <si>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</si>
  <si>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</si>
  <si>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</si>
  <si>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</si>
  <si>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</si>
  <si>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</si>
  <si>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</si>
  <si>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</si>
  <si>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</si>
  <si>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</si>
  <si>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</si>
  <si>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</si>
  <si>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</si>
  <si>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</si>
  <si>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</si>
  <si>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</si>
  <si>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</si>
  <si>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</si>
  <si>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</si>
  <si>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</si>
  <si>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</si>
  <si>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</si>
  <si>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</si>
  <si>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</si>
  <si>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</si>
  <si>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</si>
  <si>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</si>
  <si>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</si>
  <si>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</si>
  <si>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</si>
  <si>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</si>
  <si>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</si>
  <si>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</si>
  <si>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</si>
  <si>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</si>
  <si>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</si>
  <si>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</si>
  <si>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</si>
  <si>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</si>
  <si>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</si>
  <si>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</si>
  <si>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</si>
  <si>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</si>
  <si>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</si>
  <si>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</si>
  <si>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</si>
  <si>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</si>
  <si>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</si>
  <si>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</si>
  <si>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</si>
  <si>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</si>
  <si>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</si>
  <si>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</si>
  <si>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</si>
  <si>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</si>
  <si>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</si>
  <si>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</si>
  <si>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</si>
  <si>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</si>
  <si>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</si>
  <si>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</si>
  <si>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</si>
  <si>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</si>
  <si>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</si>
  <si>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</si>
  <si>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</si>
  <si>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</si>
  <si>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</si>
  <si>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</si>
  <si>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</si>
  <si>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</si>
  <si>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</si>
  <si>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</si>
  <si>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</si>
  <si>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</si>
  <si>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</si>
  <si>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</si>
  <si>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</si>
  <si>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</si>
  <si>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</si>
  <si>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</si>
  <si>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</si>
  <si>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</si>
  <si>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</si>
  <si>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</si>
  <si>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</si>
  <si>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</si>
  <si>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</si>
  <si>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</si>
  <si>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</si>
  <si>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</si>
  <si>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</si>
  <si>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</si>
  <si>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</si>
  <si>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</si>
  <si>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</si>
  <si>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</si>
  <si>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</si>
  <si>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</si>
  <si>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</si>
  <si>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</si>
  <si>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</si>
  <si>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</si>
  <si>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</si>
  <si>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</si>
  <si>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</si>
  <si>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</si>
  <si>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</si>
  <si>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</si>
  <si>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</si>
  <si>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</si>
  <si>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</si>
  <si>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</si>
  <si>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</si>
  <si>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</si>
  <si>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</si>
  <si>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</si>
  <si>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</si>
  <si>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</si>
  <si>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</si>
  <si>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</si>
  <si>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</si>
  <si>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</si>
  <si>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</si>
  <si>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</si>
  <si>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</si>
  <si>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</si>
  <si>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</si>
  <si>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</si>
  <si>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</si>
  <si>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</si>
  <si>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</si>
  <si>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</si>
  <si>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</si>
  <si>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</si>
  <si>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</si>
  <si>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</si>
  <si>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</si>
  <si>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</si>
  <si>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</si>
  <si>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</si>
  <si>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</si>
  <si>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</si>
  <si>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</si>
  <si>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</si>
  <si>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</si>
  <si>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</si>
  <si>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</si>
  <si>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</si>
  <si>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</si>
  <si>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</si>
  <si>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</si>
  <si>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</si>
  <si>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</si>
  <si>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</si>
  <si>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</si>
  <si>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</si>
  <si>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</si>
  <si>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</si>
  <si>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</si>
  <si>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</si>
  <si>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</si>
  <si>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</si>
  <si>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</si>
  <si>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</si>
  <si>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</si>
  <si>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</si>
  <si>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</si>
  <si>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</si>
  <si>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</si>
  <si>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</si>
  <si>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</si>
  <si>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</si>
  <si>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</si>
  <si>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</si>
  <si>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</si>
  <si>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</si>
  <si>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</si>
  <si>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</si>
  <si>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</si>
  <si>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</si>
  <si>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</si>
  <si>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</si>
  <si>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</si>
  <si>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</si>
  <si>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</si>
  <si>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</si>
  <si>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</si>
  <si>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</si>
  <si>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</si>
  <si>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</si>
  <si>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</si>
  <si>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</si>
  <si>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</si>
  <si>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</si>
  <si>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</si>
  <si>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</si>
  <si>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</si>
  <si>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</si>
  <si>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</si>
  <si>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</si>
  <si>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</si>
  <si>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</si>
  <si>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</si>
  <si>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</si>
  <si>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</si>
  <si>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</si>
  <si>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</si>
  <si>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</si>
  <si>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</si>
  <si>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</si>
  <si>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</si>
  <si>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</si>
  <si>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</si>
  <si>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</si>
  <si>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</si>
  <si>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</si>
  <si>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</si>
  <si>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</si>
  <si>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</si>
  <si>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</si>
  <si>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</si>
  <si>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</si>
  <si>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</si>
  <si>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</si>
  <si>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</si>
  <si>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</si>
  <si>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</si>
  <si>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</si>
  <si>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</si>
  <si>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</si>
  <si>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</si>
  <si>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</si>
  <si>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</si>
  <si>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</si>
  <si>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</si>
  <si>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</si>
  <si>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</si>
  <si>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</si>
  <si>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</si>
  <si>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</si>
  <si>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</si>
  <si>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</si>
  <si>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</si>
  <si>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</si>
  <si>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</si>
  <si>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</si>
  <si>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</si>
  <si>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</si>
  <si>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</si>
  <si>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</si>
  <si>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</si>
  <si>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</si>
  <si>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</si>
  <si>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</si>
  <si>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</si>
  <si>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</si>
  <si>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</si>
  <si>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</si>
  <si>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</si>
  <si>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</si>
  <si>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</si>
  <si>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</si>
  <si>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</si>
  <si>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</si>
  <si>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</si>
  <si>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</si>
  <si>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</si>
  <si>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</si>
  <si>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</si>
  <si>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</si>
  <si>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</si>
  <si>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</si>
  <si>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</si>
  <si>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</si>
  <si>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</si>
  <si>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</si>
  <si>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</si>
  <si>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</si>
  <si>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</si>
  <si>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</si>
  <si>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</si>
  <si>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</si>
  <si>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</si>
  <si>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</si>
  <si>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</si>
  <si>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</si>
  <si>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</si>
  <si>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</si>
  <si>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</si>
  <si>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</si>
  <si>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</si>
  <si>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</si>
  <si>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</si>
  <si>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</si>
  <si>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</si>
  <si>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</si>
  <si>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</si>
  <si>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</si>
  <si>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</si>
  <si>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</si>
  <si>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</si>
  <si>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</si>
  <si>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</si>
  <si>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</si>
  <si>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</si>
  <si>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</si>
  <si>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</si>
  <si>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</si>
  <si>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</si>
  <si>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</si>
  <si>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</si>
  <si>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</si>
  <si>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</si>
  <si>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</si>
  <si>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</si>
  <si>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</si>
  <si>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</si>
  <si>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</si>
  <si>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</si>
  <si>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</si>
  <si>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</si>
  <si>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</si>
  <si>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</si>
  <si>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</si>
  <si>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</si>
  <si>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</si>
  <si>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</si>
  <si>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</si>
  <si>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</si>
  <si>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</si>
  <si>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</si>
  <si>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</si>
  <si>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</si>
  <si>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</si>
  <si>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</si>
  <si>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</si>
  <si>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</si>
  <si>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</si>
  <si>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</si>
  <si>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</si>
  <si>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</si>
  <si>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</si>
  <si>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</si>
  <si>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</si>
  <si>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</si>
  <si>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</si>
  <si>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</si>
  <si>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</si>
  <si>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</si>
  <si>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</si>
  <si>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</si>
  <si>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</si>
  <si>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</si>
  <si>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</si>
  <si>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</si>
  <si>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</si>
  <si>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</si>
  <si>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</si>
  <si>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</si>
  <si>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</si>
  <si>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</si>
  <si>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</si>
  <si>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</si>
  <si>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</si>
  <si>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</si>
  <si>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</si>
  <si>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</si>
  <si>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</si>
  <si>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</si>
  <si>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</si>
  <si>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</si>
  <si>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</si>
  <si>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</si>
  <si>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</si>
  <si>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</si>
  <si>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</si>
  <si>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</si>
  <si>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</si>
  <si>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</si>
  <si>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</si>
  <si>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</si>
  <si>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</si>
  <si>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</si>
  <si>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</si>
  <si>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</si>
  <si>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</si>
  <si>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</si>
  <si>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</si>
  <si>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</si>
  <si>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</si>
  <si>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</si>
  <si>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</si>
  <si>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</si>
  <si>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</si>
  <si>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</si>
  <si>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</si>
  <si>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</si>
  <si>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</si>
  <si>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</si>
  <si>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</si>
  <si>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</si>
  <si>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</si>
  <si>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</si>
  <si>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</si>
  <si>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</si>
  <si>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</si>
  <si>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</si>
  <si>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</si>
  <si>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</si>
  <si>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</si>
  <si>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</si>
  <si>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</si>
  <si>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</si>
  <si>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</si>
  <si>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</si>
  <si>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</si>
  <si>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</si>
  <si>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</si>
  <si>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</si>
  <si>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</si>
  <si>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</si>
  <si>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</si>
  <si>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</si>
  <si>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</si>
  <si>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</si>
  <si>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</si>
  <si>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</si>
  <si>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</si>
  <si>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</si>
  <si>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</si>
  <si>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</si>
  <si>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</si>
  <si>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</si>
  <si>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</si>
  <si>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</si>
  <si>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</si>
  <si>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</si>
  <si>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</si>
  <si>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</si>
  <si>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</si>
  <si>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</si>
  <si>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</si>
  <si>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</si>
  <si>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</si>
  <si>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</si>
  <si>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</si>
  <si>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</si>
  <si>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</si>
  <si>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</si>
  <si>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</si>
  <si>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</si>
  <si>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</si>
  <si>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</si>
  <si>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</si>
  <si>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</si>
  <si>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</si>
  <si>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</si>
  <si>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</si>
  <si>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</si>
  <si>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</si>
  <si>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</si>
  <si>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</si>
  <si>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</si>
  <si>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</si>
  <si>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</si>
  <si>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</si>
  <si>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</si>
  <si>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</si>
  <si>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</si>
  <si>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</si>
  <si>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</si>
  <si>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</si>
  <si>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</si>
  <si>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</si>
  <si>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</si>
  <si>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</si>
  <si>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</si>
  <si>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</si>
  <si>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</si>
  <si>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</si>
  <si>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</si>
  <si>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</si>
  <si>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</si>
  <si>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</si>
  <si>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</si>
  <si>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</si>
  <si>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</si>
  <si>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</si>
  <si>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</si>
  <si>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</si>
  <si>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</si>
  <si>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</si>
  <si>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</si>
  <si>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</si>
  <si>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</si>
  <si>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</si>
  <si>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</si>
  <si>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</si>
  <si>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</si>
  <si>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</si>
  <si>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</si>
  <si>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</si>
  <si>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</si>
  <si>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</si>
  <si>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</si>
  <si>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</si>
  <si>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</si>
  <si>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</si>
  <si>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</si>
  <si>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</si>
  <si>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</si>
  <si>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</si>
  <si>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</si>
  <si>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</si>
  <si>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</si>
  <si>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</si>
  <si>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</si>
  <si>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</si>
  <si>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</si>
  <si>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</si>
  <si>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</si>
  <si>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</si>
  <si>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</si>
  <si>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</si>
  <si>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</si>
  <si>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</si>
  <si>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</si>
  <si>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</si>
  <si>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</si>
  <si>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</si>
  <si>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</si>
  <si>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</si>
  <si>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</si>
  <si>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</si>
  <si>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</si>
  <si>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</si>
  <si>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</si>
  <si>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</si>
  <si>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</si>
  <si>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</si>
  <si>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</si>
  <si>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</si>
  <si>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</si>
  <si>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</si>
  <si>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</si>
  <si>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</si>
  <si>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</si>
  <si>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</si>
  <si>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</si>
  <si>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</si>
  <si>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</si>
  <si>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</si>
  <si>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</si>
  <si>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</si>
  <si>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</si>
  <si>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</si>
  <si>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</si>
  <si>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</si>
  <si>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</si>
  <si>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</si>
  <si>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</si>
  <si>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</si>
  <si>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</si>
  <si>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</si>
  <si>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</si>
  <si>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</si>
  <si>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</si>
  <si>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</si>
  <si>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</si>
  <si>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</si>
  <si>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</si>
  <si>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</si>
  <si>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</si>
  <si>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</si>
  <si>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</si>
  <si>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</si>
  <si>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</si>
  <si>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</si>
  <si>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</si>
  <si>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</si>
  <si>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</si>
  <si>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</si>
  <si>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</si>
  <si>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</si>
  <si>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</si>
  <si>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</si>
  <si>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</si>
  <si>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</si>
  <si>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</si>
  <si>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</si>
  <si>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</si>
  <si>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</si>
  <si>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</si>
  <si>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</si>
  <si>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</si>
  <si>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</si>
  <si>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</si>
  <si>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</si>
  <si>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</si>
  <si>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</si>
  <si>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</si>
  <si>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</si>
  <si>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</si>
  <si>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</si>
  <si>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</si>
  <si>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</si>
  <si>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</si>
  <si>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</si>
  <si>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</si>
  <si>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</si>
  <si>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</si>
  <si>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</si>
  <si>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</si>
  <si>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</si>
  <si>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</si>
  <si>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</si>
  <si>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</si>
  <si>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</si>
  <si>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</si>
  <si>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</si>
  <si>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</si>
  <si>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</si>
  <si>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</si>
  <si>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</si>
  <si>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</si>
  <si>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</si>
  <si>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</si>
  <si>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</si>
  <si>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</si>
  <si>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</si>
  <si>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</si>
  <si>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</si>
  <si>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</si>
  <si>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</si>
  <si>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</si>
  <si>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</si>
  <si>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</si>
  <si>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</si>
  <si>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</si>
  <si>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</si>
  <si>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</si>
  <si>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</si>
  <si>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</si>
  <si>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</si>
  <si>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</si>
  <si>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</si>
  <si>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</si>
  <si>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</si>
  <si>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</si>
  <si>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</si>
  <si>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</si>
  <si>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</si>
  <si>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</si>
  <si>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</si>
  <si>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</si>
  <si>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</si>
  <si>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</si>
  <si>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</si>
  <si>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</si>
  <si>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</si>
  <si>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</si>
  <si>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</si>
  <si>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</si>
  <si>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</si>
  <si>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</si>
  <si>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</si>
  <si>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</si>
  <si>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</si>
  <si>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</si>
  <si>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</si>
  <si>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</si>
  <si>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</si>
  <si>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</si>
  <si>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</si>
  <si>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</si>
  <si>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</si>
  <si>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</si>
  <si>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</si>
  <si>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</si>
  <si>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</si>
  <si>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</si>
  <si>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</si>
  <si>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</si>
  <si>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</si>
  <si>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</si>
  <si>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</si>
  <si>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</si>
  <si>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</si>
  <si>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</si>
  <si>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</si>
  <si>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</si>
  <si>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</si>
  <si>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</si>
  <si>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</si>
  <si>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</si>
  <si>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</si>
  <si>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</si>
  <si>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</si>
  <si>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</si>
  <si>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</si>
  <si>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</si>
  <si>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</si>
  <si>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</si>
  <si>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</si>
  <si>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</si>
  <si>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</si>
  <si>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</si>
  <si>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</si>
  <si>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</si>
  <si>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</si>
  <si>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</si>
  <si>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</si>
  <si>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</si>
  <si>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</si>
  <si>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</si>
  <si>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</si>
  <si>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</si>
  <si>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</si>
  <si>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</si>
  <si>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</si>
  <si>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</si>
  <si>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</si>
  <si>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</si>
  <si>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</si>
  <si>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</si>
  <si>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</si>
  <si>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</si>
  <si>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</si>
  <si>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</si>
  <si>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</si>
  <si>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</si>
  <si>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</si>
  <si>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</si>
  <si>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</si>
  <si>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</si>
  <si>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</si>
  <si>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</si>
  <si>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</si>
  <si>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</si>
  <si>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</si>
  <si>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</si>
  <si>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</si>
  <si>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</si>
  <si>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</si>
  <si>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</si>
  <si>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</si>
  <si>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</si>
  <si>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</si>
  <si>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</si>
  <si>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</si>
  <si>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</si>
  <si>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</si>
  <si>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</si>
  <si>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</si>
  <si>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</si>
  <si>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</si>
  <si>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</si>
  <si>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</si>
  <si>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</si>
  <si>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</si>
  <si>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</si>
  <si>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</si>
  <si>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</si>
  <si>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</si>
  <si>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</si>
  <si>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</si>
  <si>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</si>
  <si>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</si>
  <si>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</si>
  <si>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</si>
  <si>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</si>
  <si>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</si>
  <si>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</si>
  <si>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</si>
  <si>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</si>
  <si>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</si>
  <si>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</si>
  <si>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</si>
  <si>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</si>
  <si>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</si>
  <si>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</si>
  <si>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</si>
  <si>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</si>
  <si>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</si>
  <si>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</si>
  <si>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</si>
  <si>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</si>
  <si>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</si>
  <si>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</si>
  <si>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</si>
  <si>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</si>
  <si>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</si>
  <si>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</si>
  <si>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</si>
  <si>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</si>
  <si>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</si>
  <si>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</si>
  <si>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</si>
  <si>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</si>
  <si>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</si>
  <si>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</si>
  <si>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</si>
  <si>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</si>
  <si>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</si>
  <si>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</si>
  <si>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</si>
  <si>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</si>
  <si>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</si>
  <si>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</si>
  <si>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</si>
  <si>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</si>
  <si>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</si>
  <si>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</si>
  <si>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</si>
  <si>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</si>
  <si>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</si>
  <si>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</si>
  <si>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</si>
  <si>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</si>
  <si>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</si>
  <si>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</si>
  <si>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</si>
  <si>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</si>
  <si>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</si>
  <si>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</si>
  <si>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</si>
  <si>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</si>
  <si>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</si>
  <si>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</si>
  <si>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</si>
  <si>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</si>
  <si>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</si>
  <si>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</si>
  <si>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</si>
  <si>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</si>
  <si>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</si>
  <si>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</si>
  <si>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</si>
  <si>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</si>
  <si>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</si>
  <si>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</si>
  <si>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</si>
  <si>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</si>
  <si>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</si>
  <si>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</si>
  <si>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</si>
  <si>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</si>
  <si>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</si>
  <si>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</si>
  <si>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</si>
  <si>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</si>
  <si>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</si>
  <si>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</si>
  <si>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</si>
  <si>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</si>
  <si>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</si>
  <si>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</si>
  <si>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</si>
  <si>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</si>
  <si>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</si>
  <si>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</si>
  <si>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</si>
  <si>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</si>
  <si>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</si>
  <si>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</si>
  <si>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</si>
  <si>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</si>
  <si>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</si>
  <si>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</si>
  <si>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</si>
  <si>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</si>
  <si>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</si>
  <si>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</si>
  <si>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</si>
  <si>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</si>
  <si>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</si>
  <si>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</si>
  <si>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</si>
  <si>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</si>
  <si>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</si>
  <si>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</si>
  <si>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</si>
  <si>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</si>
  <si>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</si>
  <si>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</si>
  <si>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</si>
  <si>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</si>
  <si>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</si>
  <si>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</si>
  <si>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</si>
  <si>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</si>
  <si>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</si>
  <si>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</si>
  <si>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</si>
  <si>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</si>
  <si>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</si>
  <si>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</si>
  <si>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</si>
  <si>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</si>
  <si>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</si>
  <si>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</si>
  <si>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</si>
  <si>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</si>
  <si>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</si>
  <si>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</si>
  <si>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</si>
  <si>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</si>
  <si>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</si>
  <si>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</si>
  <si>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</si>
  <si>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</si>
  <si>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</si>
  <si>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</si>
  <si>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</si>
  <si>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</si>
  <si>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</si>
  <si>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</si>
  <si>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</si>
  <si>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</si>
  <si>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</si>
  <si>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</si>
  <si>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</si>
  <si>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</si>
  <si>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</si>
  <si>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</si>
  <si>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</si>
  <si>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</si>
  <si>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</si>
  <si>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</si>
  <si>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</si>
  <si>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</si>
  <si>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</si>
  <si>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</si>
  <si>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</si>
  <si>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</si>
  <si>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</si>
  <si>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</si>
  <si>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</si>
  <si>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</si>
  <si>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</si>
  <si>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</si>
  <si>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</si>
  <si>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</si>
  <si>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</si>
  <si>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</si>
  <si>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</si>
  <si>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</si>
  <si>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</si>
  <si>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</si>
  <si>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</si>
  <si>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</si>
  <si>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</si>
  <si>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</si>
  <si>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</si>
  <si>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</si>
  <si>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</si>
  <si>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</si>
  <si>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</si>
  <si>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</si>
  <si>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</si>
  <si>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</si>
  <si>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</si>
  <si>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</si>
  <si>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</si>
  <si>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</si>
  <si>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</si>
  <si>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</si>
  <si>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</si>
  <si>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</si>
  <si>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</si>
  <si>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</si>
  <si>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</si>
  <si>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</si>
  <si>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</si>
  <si>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</si>
  <si>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</si>
  <si>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</si>
  <si>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</si>
  <si>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</si>
  <si>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</si>
  <si>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</si>
  <si>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</si>
  <si>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</si>
  <si>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</si>
  <si>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</si>
  <si>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</si>
  <si>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</si>
  <si>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</si>
  <si>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</si>
  <si>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</si>
  <si>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</si>
  <si>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</si>
  <si>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</si>
  <si>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</si>
  <si>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</si>
  <si>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</si>
  <si>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</si>
  <si>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</si>
  <si>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</si>
  <si>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</si>
  <si>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</si>
  <si>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</si>
  <si>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</si>
  <si>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</si>
  <si>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</si>
  <si>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</si>
  <si>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</si>
  <si>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</si>
  <si>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</si>
  <si>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</si>
  <si>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</si>
  <si>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</si>
  <si>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</si>
  <si>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</si>
  <si>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</si>
  <si>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</si>
  <si>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</si>
  <si>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</si>
  <si>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</si>
  <si>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</si>
  <si>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</si>
  <si>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</si>
  <si>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</si>
  <si>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</si>
  <si>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</si>
  <si>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</si>
  <si>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</si>
  <si>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</si>
  <si>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</si>
  <si>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</si>
  <si>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</si>
  <si>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</si>
  <si>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</si>
  <si>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</si>
  <si>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</si>
  <si>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</si>
  <si>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</si>
  <si>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</si>
  <si>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</si>
  <si>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</si>
  <si>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</si>
  <si>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</si>
  <si>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</si>
  <si>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</si>
  <si>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</si>
  <si>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</si>
  <si>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</si>
  <si>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</si>
  <si>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</si>
  <si>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</si>
  <si>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</si>
  <si>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</si>
  <si>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</si>
  <si>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</si>
  <si>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</si>
  <si>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</si>
  <si>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</si>
  <si>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</si>
  <si>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</si>
  <si>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</si>
  <si>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</si>
  <si>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</si>
  <si>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</si>
  <si>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</si>
  <si>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</si>
  <si>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</si>
  <si>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</si>
  <si>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</si>
  <si>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</si>
  <si>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</si>
  <si>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</si>
  <si>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</si>
  <si>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</si>
  <si>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</si>
  <si>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</si>
  <si>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</si>
  <si>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</si>
  <si>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</si>
  <si>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</si>
  <si>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</si>
  <si>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</si>
  <si>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</si>
  <si>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</si>
  <si>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</si>
  <si>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</si>
  <si>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</si>
  <si>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</si>
  <si>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</si>
  <si>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</si>
  <si>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</si>
  <si>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</si>
  <si>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</si>
  <si>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</si>
  <si>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</si>
  <si>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</si>
  <si>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</si>
  <si>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</si>
  <si>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</si>
  <si>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</si>
  <si>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</si>
  <si>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</si>
  <si>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</si>
  <si>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</si>
  <si>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</si>
  <si>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</si>
  <si>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</si>
  <si>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</si>
  <si>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</si>
  <si>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</si>
  <si>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</si>
  <si>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</si>
  <si>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</si>
  <si>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</si>
  <si>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</si>
  <si>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</si>
  <si>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</si>
  <si>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</si>
  <si>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</si>
  <si>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</si>
  <si>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</si>
  <si>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</si>
  <si>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</si>
  <si>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</si>
  <si>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</si>
  <si>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</si>
  <si>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</si>
  <si>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</si>
  <si>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</si>
  <si>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</si>
  <si>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</si>
  <si>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</si>
  <si>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</si>
  <si>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</si>
  <si>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</si>
  <si>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</si>
  <si>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</si>
  <si>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</si>
  <si>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</si>
  <si>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</si>
  <si>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</si>
  <si>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</si>
  <si>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</si>
  <si>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</si>
  <si>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</si>
  <si>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</si>
  <si>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</si>
  <si>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</si>
  <si>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</si>
  <si>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</si>
  <si>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</si>
  <si>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</si>
  <si>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</si>
  <si>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</si>
  <si>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</si>
  <si>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</si>
  <si>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</si>
  <si>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</si>
  <si>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</si>
  <si>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</si>
  <si>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</si>
  <si>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</si>
  <si>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</si>
  <si>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</si>
  <si>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</si>
  <si>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</si>
  <si>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</si>
  <si>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</si>
  <si>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</si>
  <si>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</si>
  <si>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</si>
  <si>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</si>
  <si>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</si>
  <si>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</si>
  <si>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</si>
  <si>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</si>
  <si>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</si>
  <si>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</si>
  <si>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</si>
  <si>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</si>
  <si>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</si>
  <si>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</si>
  <si>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</si>
  <si>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</si>
  <si>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</si>
  <si>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</si>
  <si>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</si>
  <si>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</si>
  <si>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</si>
  <si>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</si>
  <si>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</si>
  <si>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</si>
  <si>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</si>
  <si>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</si>
  <si>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</si>
  <si>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</si>
  <si>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</si>
  <si>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</si>
  <si>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</si>
  <si>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</si>
  <si>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</si>
  <si>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</si>
  <si>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</si>
  <si>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</si>
  <si>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</si>
  <si>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</si>
  <si>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</si>
  <si>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</si>
  <si>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</si>
  <si>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</si>
  <si>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</si>
  <si>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</si>
  <si>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</si>
  <si>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</si>
  <si>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</si>
  <si>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</si>
  <si>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</si>
  <si>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</si>
  <si>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</si>
  <si>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</si>
  <si>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</si>
  <si>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</si>
  <si>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</si>
  <si>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</si>
  <si>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</si>
  <si>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</si>
  <si>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</si>
  <si>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</si>
  <si>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</si>
  <si>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</si>
  <si>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</si>
  <si>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</si>
  <si>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</si>
  <si>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</si>
  <si>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</si>
  <si>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</si>
  <si>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</si>
  <si>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</si>
  <si>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</si>
  <si>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</si>
  <si>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</si>
  <si>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</si>
  <si>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</si>
  <si>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</si>
  <si>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</si>
  <si>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</si>
  <si>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</si>
  <si>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</si>
  <si>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</si>
  <si>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</si>
  <si>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</si>
  <si>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</si>
  <si>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</si>
  <si>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</si>
  <si>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</si>
  <si>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</si>
  <si>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</si>
  <si>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</si>
  <si>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</si>
  <si>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</si>
  <si>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</si>
  <si>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</si>
  <si>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</si>
  <si>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</si>
  <si>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</si>
  <si>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</si>
  <si>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</si>
  <si>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</si>
  <si>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</si>
  <si>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</si>
  <si>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</si>
  <si>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</si>
  <si>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</si>
  <si>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</si>
  <si>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</si>
  <si>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</si>
  <si>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</si>
  <si>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</si>
  <si>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</si>
  <si>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</si>
  <si>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</si>
  <si>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</si>
  <si>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</si>
  <si>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</si>
  <si>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</si>
  <si>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</si>
  <si>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</si>
  <si>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</si>
  <si>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</si>
  <si>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</si>
  <si>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</si>
  <si>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</si>
  <si>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</si>
  <si>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</si>
  <si>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</si>
  <si>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</si>
  <si>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</si>
  <si>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</si>
  <si>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1/2026</t>
  </si>
  <si>
    <t>1/2025</t>
  </si>
  <si>
    <t>Sada jednoručných činiek 2,5kg-30kg</t>
  </si>
  <si>
    <t>StrongGear s.r.o.</t>
  </si>
  <si>
    <t xml:space="preserve">Gun-ex pružné laná </t>
  </si>
  <si>
    <t>3D FITNESS s.r.o.</t>
  </si>
  <si>
    <t>2/2026</t>
  </si>
  <si>
    <t>Reklama Reality SK s. r. o.</t>
  </si>
  <si>
    <t>57104824</t>
  </si>
  <si>
    <t>3/2026</t>
  </si>
  <si>
    <t>Open Trap Bar 3v1</t>
  </si>
  <si>
    <t>Posilňovacia lavica na
hyperextenzie</t>
  </si>
  <si>
    <t>Olympijská tyč Strongest, 2 KS
2.0</t>
  </si>
  <si>
    <t>Cerakote Women Bar</t>
  </si>
  <si>
    <t>Posilňovacia klietka - Beast Squat
Rack 4000</t>
  </si>
  <si>
    <t>Hip Thrust Box</t>
  </si>
  <si>
    <t>4/2026</t>
  </si>
  <si>
    <t>Tréningové funkčné tričká s potlačou 30 KS</t>
  </si>
  <si>
    <t>04099001</t>
  </si>
  <si>
    <t>28818067</t>
  </si>
  <si>
    <t>Stojan na činky Barbell Rack s Ochranným polstrovaním</t>
  </si>
  <si>
    <t>202517414</t>
  </si>
  <si>
    <t>2026004297</t>
  </si>
  <si>
    <t>2603000023</t>
  </si>
  <si>
    <t>FV20260206</t>
  </si>
  <si>
    <t>2026004077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</si>
</sst>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
      <sz val="9"/>
      <color rgb="FF000000"/>
      <name val="Segoe UI"/>
      <family val="2"/>
      <charset val="238"/>
    </font>
    <font>
      <b/>
      <sz val="8"/>
      <color rgb="FF000000"/>
      <name val="Tahoma"/>
      <family val="2"/>
    </font>
    <font>
      <sz val="8"/>
      <color rgb="FF000000"/>
      <name val="Tahoma"/>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8" fillId="0" borderId="0" applyNumberFormat="0" applyFill="0" applyBorder="0" applyAlignment="0" applyProtection="0"/>
    <xf numFmtId="0" fontId="39" fillId="0" borderId="0" applyBorder="0" applyProtection="0"/>
    <xf numFmtId="0" fontId="7" fillId="0" borderId="0"/>
    <xf numFmtId="0" fontId="40" fillId="0" borderId="0"/>
    <xf numFmtId="0" fontId="40" fillId="0" borderId="0"/>
    <xf numFmtId="0" fontId="40" fillId="0" borderId="0"/>
    <xf numFmtId="0" fontId="40" fillId="0" borderId="0"/>
    <xf numFmtId="0" fontId="41" fillId="0" borderId="0"/>
    <xf numFmtId="0" fontId="7" fillId="0" borderId="0"/>
    <xf numFmtId="0" fontId="42" fillId="0" borderId="0"/>
    <xf numFmtId="0" fontId="42" fillId="0" borderId="0"/>
    <xf numFmtId="0" fontId="7" fillId="0" borderId="0"/>
    <xf numFmtId="0" fontId="42" fillId="0" borderId="0"/>
    <xf numFmtId="0" fontId="42" fillId="0" borderId="0"/>
    <xf numFmtId="0" fontId="43" fillId="0" borderId="0"/>
    <xf numFmtId="0" fontId="7" fillId="0" borderId="0"/>
    <xf numFmtId="0" fontId="37" fillId="0" borderId="0"/>
    <xf numFmtId="0" fontId="42" fillId="0" borderId="0"/>
    <xf numFmtId="0" fontId="7" fillId="0" borderId="0"/>
    <xf numFmtId="0" fontId="42" fillId="0" borderId="0"/>
    <xf numFmtId="0" fontId="42" fillId="0" borderId="0"/>
    <xf numFmtId="0" fontId="7" fillId="0" borderId="0"/>
    <xf numFmtId="0" fontId="41" fillId="0" borderId="0"/>
    <xf numFmtId="0" fontId="44" fillId="0" borderId="0"/>
    <xf numFmtId="0" fontId="19" fillId="0" borderId="0"/>
    <xf numFmtId="0" fontId="45" fillId="0" borderId="0"/>
    <xf numFmtId="0" fontId="46" fillId="0" borderId="0"/>
    <xf numFmtId="0" fontId="42" fillId="0" borderId="0"/>
    <xf numFmtId="0" fontId="42" fillId="0" borderId="0"/>
    <xf numFmtId="0" fontId="42" fillId="0" borderId="0"/>
    <xf numFmtId="0" fontId="83" fillId="0" borderId="0" applyNumberFormat="0" applyFill="0" applyBorder="0" applyAlignment="0" applyProtection="0"/>
  </cellStyleXfs>
  <cellXfs count="390">
    <xf numFmtId="0" fontId="0" fillId="0" borderId="0" xfId="0"/>
    <xf numFmtId="0" fontId="47" fillId="0" borderId="0" xfId="0" applyFont="1"/>
    <xf numFmtId="0" fontId="47" fillId="4" borderId="0" xfId="0" applyFont="1" applyFill="1"/>
    <xf numFmtId="0" fontId="49" fillId="0" borderId="0" xfId="0" applyFont="1" applyAlignment="1">
      <alignment vertical="top"/>
    </xf>
    <xf numFmtId="0" fontId="49" fillId="0" borderId="0" xfId="0" applyFont="1" applyAlignment="1">
      <alignment horizontal="center" vertical="center"/>
    </xf>
    <xf numFmtId="0" fontId="49"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0"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1"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0"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0"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2"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2" fillId="3" borderId="0" xfId="0" applyFont="1" applyFill="1" applyAlignment="1">
      <alignment horizontal="right" vertical="center"/>
    </xf>
    <xf numFmtId="0" fontId="53" fillId="3" borderId="0" xfId="0" applyFont="1" applyFill="1" applyAlignment="1">
      <alignment horizontal="center"/>
    </xf>
    <xf numFmtId="4" fontId="53" fillId="3" borderId="0" xfId="0" applyNumberFormat="1" applyFont="1" applyFill="1" applyAlignment="1">
      <alignment horizontal="center"/>
    </xf>
    <xf numFmtId="3" fontId="53" fillId="3" borderId="0" xfId="0" applyNumberFormat="1" applyFont="1" applyFill="1" applyAlignment="1">
      <alignment horizontal="center"/>
    </xf>
    <xf numFmtId="0" fontId="53" fillId="3" borderId="0" xfId="0" applyFont="1" applyFill="1"/>
    <xf numFmtId="0" fontId="54" fillId="3" borderId="0" xfId="0" applyFont="1" applyFill="1"/>
    <xf numFmtId="0" fontId="48" fillId="3" borderId="0" xfId="0" applyFont="1" applyFill="1"/>
    <xf numFmtId="4" fontId="54" fillId="3" borderId="0" xfId="0" applyNumberFormat="1" applyFont="1" applyFill="1"/>
    <xf numFmtId="0" fontId="55" fillId="3" borderId="0" xfId="0" applyFont="1" applyFill="1" applyProtection="1">
      <protection locked="0"/>
    </xf>
    <xf numFmtId="0" fontId="56" fillId="3" borderId="0" xfId="0" applyFont="1" applyFill="1" applyProtection="1">
      <protection locked="0"/>
    </xf>
    <xf numFmtId="0" fontId="57" fillId="3" borderId="0" xfId="0" applyFont="1" applyFill="1"/>
    <xf numFmtId="0" fontId="56" fillId="3" borderId="0" xfId="0" applyFont="1" applyFill="1"/>
    <xf numFmtId="0" fontId="55" fillId="3" borderId="0" xfId="0" applyFont="1" applyFill="1"/>
    <xf numFmtId="0" fontId="58" fillId="3" borderId="0" xfId="0" applyFont="1" applyFill="1"/>
    <xf numFmtId="0" fontId="50" fillId="3" borderId="0" xfId="0" applyFont="1" applyFill="1"/>
    <xf numFmtId="0" fontId="55" fillId="3" borderId="2" xfId="0" applyFont="1" applyFill="1" applyBorder="1" applyProtection="1">
      <protection locked="0"/>
    </xf>
    <xf numFmtId="0" fontId="55" fillId="3" borderId="3" xfId="0" applyFont="1" applyFill="1" applyBorder="1" applyProtection="1">
      <protection locked="0"/>
    </xf>
    <xf numFmtId="0" fontId="55" fillId="3" borderId="4" xfId="0" applyFont="1" applyFill="1" applyBorder="1" applyProtection="1">
      <protection locked="0"/>
    </xf>
    <xf numFmtId="0" fontId="55" fillId="3" borderId="5" xfId="0" applyFont="1" applyFill="1" applyBorder="1" applyProtection="1">
      <protection locked="0"/>
    </xf>
    <xf numFmtId="0" fontId="55" fillId="3" borderId="6" xfId="0" applyFont="1" applyFill="1" applyBorder="1" applyProtection="1">
      <protection locked="0"/>
    </xf>
    <xf numFmtId="0" fontId="55" fillId="3" borderId="7" xfId="0" applyFont="1" applyFill="1" applyBorder="1" applyProtection="1">
      <protection locked="0"/>
    </xf>
    <xf numFmtId="0" fontId="55" fillId="3" borderId="8" xfId="0" applyFont="1" applyFill="1" applyBorder="1" applyProtection="1">
      <protection locked="0"/>
    </xf>
    <xf numFmtId="0" fontId="55" fillId="9" borderId="8" xfId="0" applyFont="1" applyFill="1" applyBorder="1" applyProtection="1">
      <protection locked="0"/>
    </xf>
    <xf numFmtId="0" fontId="55" fillId="10" borderId="5" xfId="0" applyFont="1" applyFill="1" applyBorder="1" applyProtection="1">
      <protection locked="0"/>
    </xf>
    <xf numFmtId="0" fontId="55" fillId="10" borderId="6" xfId="0" applyFont="1" applyFill="1" applyBorder="1" applyProtection="1">
      <protection locked="0"/>
    </xf>
    <xf numFmtId="0" fontId="55" fillId="10" borderId="7" xfId="0" applyFont="1" applyFill="1" applyBorder="1" applyProtection="1">
      <protection locked="0"/>
    </xf>
    <xf numFmtId="0" fontId="55" fillId="10" borderId="8" xfId="0" applyFont="1" applyFill="1" applyBorder="1" applyProtection="1">
      <protection locked="0"/>
    </xf>
    <xf numFmtId="0" fontId="55" fillId="3" borderId="9" xfId="0" applyFont="1" applyFill="1" applyBorder="1" applyProtection="1">
      <protection locked="0"/>
    </xf>
    <xf numFmtId="0" fontId="55" fillId="3" borderId="10" xfId="0" applyFont="1" applyFill="1" applyBorder="1" applyProtection="1">
      <protection locked="0"/>
    </xf>
    <xf numFmtId="0" fontId="55" fillId="10" borderId="11" xfId="0" applyFont="1" applyFill="1" applyBorder="1" applyProtection="1">
      <protection locked="0"/>
    </xf>
    <xf numFmtId="0" fontId="55" fillId="10" borderId="10" xfId="0" applyFont="1" applyFill="1" applyBorder="1" applyProtection="1">
      <protection locked="0"/>
    </xf>
    <xf numFmtId="0" fontId="55"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4" fillId="3" borderId="0" xfId="0" applyFont="1" applyFill="1" applyAlignment="1">
      <alignment horizontal="left"/>
    </xf>
    <xf numFmtId="0" fontId="1" fillId="3" borderId="1" xfId="0" applyFont="1" applyFill="1" applyBorder="1" applyAlignment="1">
      <alignment horizontal="left" vertical="top" wrapText="1"/>
    </xf>
    <xf numFmtId="0" fontId="54"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9" fillId="5" borderId="0" xfId="0" applyFont="1" applyFill="1" applyAlignment="1">
      <alignment vertical="top"/>
    </xf>
    <xf numFmtId="0" fontId="59"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49" fillId="5" borderId="0" xfId="0" applyFont="1" applyFill="1" applyAlignment="1">
      <alignment vertical="top" wrapText="1"/>
    </xf>
    <xf numFmtId="0" fontId="47"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9" fillId="5" borderId="16" xfId="0" applyFont="1" applyFill="1" applyBorder="1" applyAlignment="1">
      <alignment vertical="top"/>
    </xf>
    <xf numFmtId="0" fontId="59" fillId="5" borderId="17" xfId="0" applyFont="1" applyFill="1" applyBorder="1" applyAlignment="1">
      <alignment vertical="top"/>
    </xf>
    <xf numFmtId="0" fontId="59" fillId="5" borderId="18" xfId="0" applyFont="1" applyFill="1" applyBorder="1" applyAlignment="1">
      <alignment vertical="top"/>
    </xf>
    <xf numFmtId="0" fontId="59"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4"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0" fillId="13" borderId="1" xfId="17" applyNumberFormat="1" applyFont="1" applyFill="1" applyBorder="1" applyAlignment="1">
      <alignment horizontal="center" vertical="center" wrapText="1"/>
    </xf>
    <xf numFmtId="49" fontId="49" fillId="5" borderId="1" xfId="17" applyNumberFormat="1" applyFont="1" applyFill="1" applyBorder="1" applyAlignment="1">
      <alignment vertical="top"/>
    </xf>
    <xf numFmtId="0" fontId="49" fillId="0" borderId="1" xfId="0" applyFont="1" applyBorder="1" applyAlignment="1">
      <alignment vertical="top"/>
    </xf>
    <xf numFmtId="0" fontId="60" fillId="13" borderId="1" xfId="17" applyFont="1" applyFill="1" applyBorder="1" applyAlignment="1">
      <alignment horizontal="center" vertical="center" wrapText="1"/>
    </xf>
    <xf numFmtId="0" fontId="49" fillId="5" borderId="1" xfId="17" applyFont="1" applyFill="1" applyBorder="1" applyAlignment="1">
      <alignment vertical="top"/>
    </xf>
    <xf numFmtId="3" fontId="60" fillId="13" borderId="1" xfId="17" applyNumberFormat="1" applyFont="1" applyFill="1" applyBorder="1" applyAlignment="1">
      <alignment horizontal="center" vertical="center" wrapText="1"/>
    </xf>
    <xf numFmtId="9" fontId="60" fillId="13" borderId="1" xfId="17" applyNumberFormat="1" applyFont="1" applyFill="1" applyBorder="1" applyAlignment="1">
      <alignment horizontal="center" vertical="center" wrapText="1"/>
    </xf>
    <xf numFmtId="3" fontId="49" fillId="5" borderId="1" xfId="17" applyNumberFormat="1" applyFont="1" applyFill="1" applyBorder="1" applyAlignment="1">
      <alignment vertical="top"/>
    </xf>
    <xf numFmtId="9" fontId="49"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1" fillId="3" borderId="0" xfId="0" applyFont="1" applyFill="1"/>
    <xf numFmtId="0" fontId="6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9" fillId="5" borderId="1" xfId="17" applyNumberFormat="1" applyFont="1" applyFill="1" applyBorder="1"/>
    <xf numFmtId="49" fontId="49" fillId="5" borderId="0" xfId="17" applyNumberFormat="1" applyFont="1" applyFill="1"/>
    <xf numFmtId="0" fontId="49" fillId="5" borderId="0" xfId="17" applyFont="1" applyFill="1"/>
    <xf numFmtId="0" fontId="49" fillId="5" borderId="1" xfId="17" applyFont="1" applyFill="1" applyBorder="1"/>
    <xf numFmtId="3" fontId="49" fillId="0" borderId="1" xfId="17" applyNumberFormat="1" applyFont="1" applyBorder="1"/>
    <xf numFmtId="3" fontId="49" fillId="5" borderId="1" xfId="17" applyNumberFormat="1" applyFont="1" applyFill="1" applyBorder="1"/>
    <xf numFmtId="3" fontId="49" fillId="5" borderId="0" xfId="17" applyNumberFormat="1" applyFont="1" applyFill="1"/>
    <xf numFmtId="9" fontId="49" fillId="5" borderId="0" xfId="17" applyNumberFormat="1" applyFont="1" applyFill="1"/>
    <xf numFmtId="0" fontId="49" fillId="5" borderId="1" xfId="17" applyFont="1" applyFill="1" applyBorder="1" applyAlignment="1">
      <alignment vertical="top" wrapText="1"/>
    </xf>
    <xf numFmtId="3" fontId="49" fillId="0" borderId="1" xfId="0" applyNumberFormat="1" applyFont="1" applyBorder="1"/>
    <xf numFmtId="49" fontId="49" fillId="0" borderId="1" xfId="0" applyNumberFormat="1" applyFont="1" applyBorder="1" applyAlignment="1">
      <alignment vertical="top"/>
    </xf>
    <xf numFmtId="0" fontId="47" fillId="5" borderId="0" xfId="0" applyFont="1" applyFill="1" applyAlignment="1">
      <alignment horizontal="right" vertical="top"/>
    </xf>
    <xf numFmtId="0" fontId="47" fillId="5" borderId="0" xfId="0" applyFont="1" applyFill="1" applyAlignment="1">
      <alignment horizontal="left" vertical="top"/>
    </xf>
    <xf numFmtId="0" fontId="23" fillId="5" borderId="1" xfId="0" applyFont="1" applyFill="1" applyBorder="1" applyAlignment="1">
      <alignment vertical="top" wrapText="1"/>
    </xf>
    <xf numFmtId="0" fontId="49" fillId="5" borderId="1" xfId="17" applyFont="1" applyFill="1" applyBorder="1" applyAlignment="1">
      <alignment wrapText="1"/>
    </xf>
    <xf numFmtId="0" fontId="49"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9"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9"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59" fillId="5" borderId="20" xfId="0" applyFont="1" applyFill="1" applyBorder="1" applyAlignment="1">
      <alignment vertical="top"/>
    </xf>
    <xf numFmtId="0" fontId="59" fillId="5" borderId="21" xfId="0" applyFont="1" applyFill="1" applyBorder="1" applyAlignment="1">
      <alignment vertical="top"/>
    </xf>
    <xf numFmtId="0" fontId="59" fillId="5" borderId="22" xfId="0" applyFont="1" applyFill="1" applyBorder="1" applyAlignment="1">
      <alignment vertical="top"/>
    </xf>
    <xf numFmtId="0" fontId="5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4" fillId="3" borderId="0" xfId="0" applyFont="1" applyFill="1" applyAlignment="1">
      <alignment horizontal="right"/>
    </xf>
    <xf numFmtId="4" fontId="54" fillId="3" borderId="0" xfId="0" applyNumberFormat="1" applyFont="1" applyFill="1" applyAlignment="1">
      <alignment horizontal="right"/>
    </xf>
    <xf numFmtId="3" fontId="54" fillId="3" borderId="0" xfId="0" applyNumberFormat="1" applyFont="1" applyFill="1" applyAlignment="1">
      <alignment horizontal="center"/>
    </xf>
    <xf numFmtId="4" fontId="50"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9" fillId="5" borderId="1" xfId="17" applyNumberFormat="1" applyFont="1" applyFill="1" applyBorder="1"/>
    <xf numFmtId="0" fontId="54" fillId="5" borderId="13" xfId="0" applyFont="1" applyFill="1" applyBorder="1" applyProtection="1">
      <protection locked="0"/>
    </xf>
    <xf numFmtId="0" fontId="64" fillId="9" borderId="25" xfId="0" applyFont="1" applyFill="1" applyBorder="1" applyAlignment="1" applyProtection="1">
      <alignment horizontal="center"/>
      <protection locked="0"/>
    </xf>
    <xf numFmtId="9" fontId="54" fillId="5" borderId="26" xfId="0" applyNumberFormat="1" applyFont="1" applyFill="1" applyBorder="1" applyAlignment="1" applyProtection="1">
      <alignment horizontal="center"/>
      <protection locked="0"/>
    </xf>
    <xf numFmtId="0" fontId="54" fillId="5" borderId="1" xfId="0" applyFont="1" applyFill="1" applyBorder="1" applyAlignment="1" applyProtection="1">
      <alignment horizontal="center"/>
      <protection locked="0"/>
    </xf>
    <xf numFmtId="0" fontId="54" fillId="5" borderId="1" xfId="0" applyFont="1" applyFill="1" applyBorder="1" applyProtection="1">
      <protection locked="0"/>
    </xf>
    <xf numFmtId="4" fontId="54" fillId="5" borderId="1" xfId="0" applyNumberFormat="1" applyFont="1" applyFill="1" applyBorder="1" applyProtection="1">
      <protection locked="0"/>
    </xf>
    <xf numFmtId="0" fontId="64" fillId="9" borderId="27" xfId="0" applyFont="1" applyFill="1" applyBorder="1" applyAlignment="1" applyProtection="1">
      <alignment horizontal="center"/>
      <protection locked="0"/>
    </xf>
    <xf numFmtId="0" fontId="64" fillId="9" borderId="28" xfId="0" applyFont="1" applyFill="1" applyBorder="1" applyAlignment="1" applyProtection="1">
      <alignment horizontal="center"/>
      <protection locked="0"/>
    </xf>
    <xf numFmtId="0" fontId="64" fillId="5" borderId="3" xfId="0" applyFont="1" applyFill="1" applyBorder="1" applyProtection="1">
      <protection locked="0"/>
    </xf>
    <xf numFmtId="9" fontId="54" fillId="5" borderId="1" xfId="0" applyNumberFormat="1" applyFont="1" applyFill="1" applyBorder="1" applyAlignment="1" applyProtection="1">
      <alignment horizontal="center"/>
      <protection locked="0"/>
    </xf>
    <xf numFmtId="0" fontId="54" fillId="3" borderId="0" xfId="0" applyFont="1" applyFill="1" applyProtection="1">
      <protection locked="0"/>
    </xf>
    <xf numFmtId="0" fontId="54" fillId="5" borderId="0" xfId="0" applyFont="1" applyFill="1" applyAlignment="1" applyProtection="1">
      <alignment horizontal="center"/>
      <protection locked="0"/>
    </xf>
    <xf numFmtId="4" fontId="54" fillId="3" borderId="0" xfId="0" applyNumberFormat="1" applyFont="1" applyFill="1" applyProtection="1">
      <protection locked="0"/>
    </xf>
    <xf numFmtId="0" fontId="54" fillId="3" borderId="1" xfId="0" applyFont="1" applyFill="1" applyBorder="1" applyProtection="1">
      <protection locked="0"/>
    </xf>
    <xf numFmtId="3" fontId="54" fillId="5" borderId="0" xfId="0" applyNumberFormat="1" applyFont="1" applyFill="1" applyAlignment="1" applyProtection="1">
      <alignment horizontal="center"/>
      <protection locked="0"/>
    </xf>
    <xf numFmtId="0" fontId="54" fillId="3" borderId="1" xfId="0" applyFont="1" applyFill="1" applyBorder="1" applyAlignment="1" applyProtection="1">
      <alignment vertical="top"/>
      <protection locked="0"/>
    </xf>
    <xf numFmtId="0" fontId="54" fillId="3" borderId="0" xfId="0" applyFont="1" applyFill="1" applyAlignment="1" applyProtection="1">
      <alignment vertical="top"/>
      <protection locked="0"/>
    </xf>
    <xf numFmtId="0" fontId="54" fillId="3" borderId="0" xfId="0" applyFont="1" applyFill="1" applyAlignment="1" applyProtection="1">
      <alignment wrapText="1"/>
      <protection locked="0"/>
    </xf>
    <xf numFmtId="0" fontId="65" fillId="3" borderId="0" xfId="0" applyFont="1" applyFill="1" applyAlignment="1">
      <alignment horizontal="right" vertical="center"/>
    </xf>
    <xf numFmtId="0" fontId="66" fillId="3" borderId="0" xfId="0" applyFont="1" applyFill="1" applyAlignment="1" applyProtection="1">
      <alignment horizontal="center"/>
      <protection locked="0"/>
    </xf>
    <xf numFmtId="0" fontId="66" fillId="3" borderId="0" xfId="0" applyFont="1" applyFill="1" applyAlignment="1">
      <alignment horizontal="center"/>
    </xf>
    <xf numFmtId="164" fontId="5" fillId="5" borderId="0" xfId="9" applyNumberFormat="1" applyFont="1" applyFill="1"/>
    <xf numFmtId="164" fontId="30"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8" fillId="5" borderId="0" xfId="9" applyFont="1" applyFill="1" applyAlignment="1">
      <alignment vertical="top"/>
    </xf>
    <xf numFmtId="0" fontId="15" fillId="5" borderId="0" xfId="9" applyFont="1" applyFill="1" applyAlignment="1">
      <alignment horizontal="center" vertical="top"/>
    </xf>
    <xf numFmtId="0" fontId="37"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8" fillId="5" borderId="0" xfId="9" applyFont="1" applyFill="1" applyAlignment="1">
      <alignment vertical="top" wrapText="1"/>
    </xf>
    <xf numFmtId="0" fontId="67"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8" fillId="3" borderId="0" xfId="0" applyFont="1" applyFill="1"/>
    <xf numFmtId="0" fontId="34"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9" fillId="5" borderId="0" xfId="9" applyFont="1" applyFill="1" applyAlignment="1">
      <alignment horizontal="justify" vertical="top"/>
    </xf>
    <xf numFmtId="0" fontId="7" fillId="0" borderId="0" xfId="9" applyAlignment="1">
      <alignment horizontal="justify" vertical="top"/>
    </xf>
    <xf numFmtId="0" fontId="36"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9"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9" fillId="5" borderId="19" xfId="0" applyNumberFormat="1" applyFont="1" applyFill="1" applyBorder="1" applyAlignment="1">
      <alignment vertical="top"/>
    </xf>
    <xf numFmtId="3" fontId="59" fillId="5" borderId="23" xfId="0" applyNumberFormat="1" applyFont="1" applyFill="1" applyBorder="1" applyAlignment="1">
      <alignment vertical="top"/>
    </xf>
    <xf numFmtId="1" fontId="59"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9" fillId="5" borderId="1" xfId="17" applyNumberFormat="1" applyFont="1" applyFill="1" applyBorder="1"/>
    <xf numFmtId="4" fontId="49" fillId="5" borderId="1" xfId="17" applyNumberFormat="1" applyFont="1" applyFill="1" applyBorder="1" applyAlignment="1">
      <alignment vertical="top"/>
    </xf>
    <xf numFmtId="4" fontId="49" fillId="0" borderId="1" xfId="17" applyNumberFormat="1" applyFont="1" applyBorder="1"/>
    <xf numFmtId="4" fontId="49" fillId="0" borderId="1" xfId="0" applyNumberFormat="1" applyFont="1" applyBorder="1"/>
    <xf numFmtId="0" fontId="79" fillId="5" borderId="0" xfId="9" applyFont="1" applyFill="1" applyAlignment="1">
      <alignment horizontal="justify" vertical="top"/>
    </xf>
    <xf numFmtId="0" fontId="78" fillId="5" borderId="0" xfId="9" applyFont="1" applyFill="1" applyAlignment="1">
      <alignment horizontal="justify" vertical="top"/>
    </xf>
    <xf numFmtId="4" fontId="80" fillId="2" borderId="1" xfId="0" applyNumberFormat="1" applyFont="1" applyFill="1" applyBorder="1" applyAlignment="1">
      <alignment horizontal="center" vertical="center" wrapText="1"/>
    </xf>
    <xf numFmtId="0" fontId="42"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2"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5" fillId="5" borderId="0" xfId="9" applyFont="1" applyFill="1" applyAlignment="1">
      <alignment horizontal="justify" vertical="top" wrapText="1"/>
    </xf>
    <xf numFmtId="0" fontId="82"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5"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9" fillId="0" borderId="1" xfId="0" applyFont="1" applyBorder="1" applyAlignment="1">
      <alignment horizontal="justify" vertical="center"/>
    </xf>
    <xf numFmtId="0" fontId="23" fillId="5" borderId="24" xfId="0" applyFont="1" applyFill="1" applyBorder="1" applyAlignment="1">
      <alignment vertical="top" wrapText="1"/>
    </xf>
    <xf numFmtId="0" fontId="38" fillId="0" borderId="1" xfId="1" applyFill="1" applyBorder="1" applyAlignment="1" applyProtection="1">
      <alignment vertical="top"/>
    </xf>
    <xf numFmtId="0" fontId="38" fillId="5" borderId="1" xfId="1" applyFill="1" applyBorder="1" applyAlignment="1" applyProtection="1"/>
    <xf numFmtId="0" fontId="1" fillId="0" borderId="1" xfId="1" applyFont="1" applyFill="1" applyBorder="1" applyAlignment="1" applyProtection="1">
      <alignment vertical="top" wrapText="1"/>
    </xf>
    <xf numFmtId="0" fontId="49" fillId="0" borderId="1" xfId="22" applyFont="1" applyBorder="1" applyAlignment="1">
      <alignment vertical="top" wrapText="1"/>
    </xf>
    <xf numFmtId="3" fontId="1" fillId="0" borderId="1" xfId="22" applyNumberFormat="1" applyFont="1" applyBorder="1" applyAlignment="1">
      <alignment vertical="top" wrapText="1"/>
    </xf>
    <xf numFmtId="0" fontId="86" fillId="0" borderId="1" xfId="0" applyFont="1" applyBorder="1" applyAlignment="1">
      <alignment vertical="top"/>
    </xf>
    <xf numFmtId="0" fontId="1" fillId="0" borderId="1" xfId="0" applyFont="1" applyBorder="1"/>
    <xf numFmtId="0" fontId="49" fillId="0" borderId="1" xfId="0" applyFont="1" applyBorder="1"/>
    <xf numFmtId="0" fontId="1" fillId="0" borderId="1" xfId="1" applyFont="1" applyBorder="1" applyAlignment="1" applyProtection="1">
      <alignment vertical="top"/>
    </xf>
    <xf numFmtId="0" fontId="38"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8" fillId="0" borderId="1" xfId="1" applyBorder="1" applyAlignment="1" applyProtection="1"/>
    <xf numFmtId="0" fontId="62" fillId="3" borderId="0" xfId="0" applyFont="1" applyFill="1" applyAlignment="1">
      <alignment horizontal="center"/>
    </xf>
    <xf numFmtId="164" fontId="73" fillId="8" borderId="0" xfId="0" applyNumberFormat="1" applyFont="1" applyFill="1" applyAlignment="1">
      <alignment horizontal="center"/>
    </xf>
    <xf numFmtId="2" fontId="73" fillId="8" borderId="0" xfId="0" applyNumberFormat="1" applyFont="1" applyFill="1" applyAlignment="1">
      <alignment horizontal="center"/>
    </xf>
    <xf numFmtId="0" fontId="74" fillId="15" borderId="13" xfId="0" applyFont="1" applyFill="1" applyBorder="1" applyAlignment="1">
      <alignment horizontal="center" vertical="center" wrapText="1"/>
    </xf>
    <xf numFmtId="0" fontId="74" fillId="15" borderId="29" xfId="0" applyFont="1" applyFill="1" applyBorder="1" applyAlignment="1">
      <alignment horizontal="center" vertical="center" wrapText="1"/>
    </xf>
    <xf numFmtId="0" fontId="74"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0" fillId="8" borderId="0" xfId="0" applyNumberFormat="1" applyFont="1" applyFill="1" applyAlignment="1">
      <alignment horizontal="center"/>
    </xf>
    <xf numFmtId="164" fontId="70"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1" fillId="5" borderId="0" xfId="0" applyNumberFormat="1" applyFont="1" applyFill="1" applyAlignment="1">
      <alignment horizontal="left" vertical="top" wrapText="1"/>
    </xf>
    <xf numFmtId="0" fontId="71"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2" fillId="4" borderId="33" xfId="0" applyFont="1" applyFill="1" applyBorder="1" applyAlignment="1">
      <alignment horizontal="center" vertical="center" wrapText="1"/>
    </xf>
    <xf numFmtId="0" fontId="72"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59" fillId="5" borderId="15" xfId="0" applyFont="1" applyFill="1" applyBorder="1" applyAlignment="1">
      <alignment horizontal="center" vertical="center" wrapText="1"/>
    </xf>
    <xf numFmtId="0" fontId="75" fillId="16" borderId="0" xfId="0" applyFont="1" applyFill="1" applyAlignment="1">
      <alignment horizontal="center" vertical="center" wrapText="1"/>
    </xf>
    <xf numFmtId="0" fontId="75" fillId="16" borderId="0" xfId="0" applyFont="1" applyFill="1" applyAlignment="1">
      <alignment horizontal="center" vertical="center"/>
    </xf>
    <xf numFmtId="0" fontId="76" fillId="5" borderId="0" xfId="0" applyFont="1" applyFill="1" applyAlignment="1">
      <alignment horizontal="center"/>
    </xf>
    <xf numFmtId="0" fontId="0" fillId="5" borderId="0" xfId="0" applyFill="1" applyAlignment="1">
      <alignment horizontal="justify" vertical="top" wrapText="1"/>
    </xf>
    <xf numFmtId="0" fontId="47" fillId="11" borderId="13" xfId="0" applyFont="1" applyFill="1" applyBorder="1" applyAlignment="1" applyProtection="1">
      <alignment horizontal="justify" vertical="top" wrapText="1"/>
      <protection locked="0"/>
    </xf>
    <xf numFmtId="0" fontId="47"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5" val="19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4"/>
      <c r="D1" s="334"/>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35"/>
      <c r="D21" s="335"/>
    </row>
    <row r="22" spans="1:4" x14ac:dyDescent="0.15">
      <c r="C22" s="336"/>
      <c r="D22" s="335"/>
    </row>
    <row r="23" spans="1:4" ht="70" x14ac:dyDescent="0.15">
      <c r="A23" s="23" t="s">
        <v>1353</v>
      </c>
      <c r="C23" s="255"/>
      <c r="D23" s="256"/>
    </row>
    <row r="24" spans="1:4" ht="12.75" customHeight="1" x14ac:dyDescent="0.15">
      <c r="C24" s="332"/>
      <c r="D24" s="333"/>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75" customHeight="1" x14ac:dyDescent="0.15"/>
    <row r="33" spans="1:3" ht="15.75" customHeight="1" x14ac:dyDescent="0.15">
      <c r="A33" s="19" t="s">
        <v>1335</v>
      </c>
    </row>
    <row r="34" spans="1:3" ht="12.7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7" t="s">
        <v>57</v>
      </c>
      <c r="B1" s="337"/>
      <c r="C1" s="337"/>
      <c r="D1" s="337"/>
      <c r="E1" s="337"/>
      <c r="F1" s="337"/>
      <c r="G1" s="337"/>
      <c r="H1" s="337"/>
      <c r="I1" s="52"/>
      <c r="J1" s="37"/>
    </row>
    <row r="2" spans="1:11" ht="16" x14ac:dyDescent="0.2">
      <c r="A2" s="343" t="s">
        <v>58</v>
      </c>
      <c r="B2" s="343"/>
      <c r="C2" s="343"/>
      <c r="D2" s="343"/>
      <c r="E2" s="343"/>
      <c r="F2" s="343"/>
      <c r="G2" s="343"/>
      <c r="H2" s="341" t="str">
        <f>+Doklady!I100</f>
        <v>V4</v>
      </c>
      <c r="I2" s="341"/>
    </row>
    <row r="3" spans="1:11" ht="14" x14ac:dyDescent="0.15">
      <c r="A3" s="40"/>
      <c r="B3" s="40"/>
      <c r="C3" s="40"/>
      <c r="D3" s="40"/>
      <c r="E3" s="40"/>
      <c r="F3" s="40"/>
      <c r="G3" s="40"/>
      <c r="H3" s="342">
        <f>+Doklady!I101</f>
        <v>45961</v>
      </c>
      <c r="I3" s="342"/>
    </row>
    <row r="4" spans="1:11" ht="15.75" customHeight="1" x14ac:dyDescent="0.15">
      <c r="A4" s="41" t="s">
        <v>59</v>
      </c>
      <c r="B4" s="338" t="s">
        <v>60</v>
      </c>
      <c r="C4" s="339"/>
      <c r="D4" s="339"/>
      <c r="E4" s="340"/>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21" sqref="C2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6" t="s">
        <v>311</v>
      </c>
      <c r="B1" s="347"/>
      <c r="C1" s="174">
        <v>46022</v>
      </c>
      <c r="D1" s="26"/>
      <c r="G1" s="252">
        <v>45688</v>
      </c>
    </row>
    <row r="2" spans="1:7" ht="14" x14ac:dyDescent="0.15">
      <c r="A2" s="28"/>
      <c r="B2" s="28"/>
      <c r="G2" s="252">
        <v>45716</v>
      </c>
    </row>
    <row r="3" spans="1:7" ht="14" x14ac:dyDescent="0.15">
      <c r="A3" s="30" t="s">
        <v>312</v>
      </c>
      <c r="B3" s="344" t="str">
        <f>INDEX(Adr!B:B,Doklady!B102+1)</f>
        <v>ŠK ZEMPLÍN MICHALOVCE - SILOVÝ TROJBOJ</v>
      </c>
      <c r="C3" s="344"/>
      <c r="D3" s="344"/>
      <c r="G3" s="252">
        <v>45747</v>
      </c>
    </row>
    <row r="4" spans="1:7" ht="14" x14ac:dyDescent="0.15">
      <c r="A4" s="30" t="s">
        <v>313</v>
      </c>
      <c r="B4" s="29" t="str">
        <f>RIGHT("0000"&amp;INDEX(Adr!A:A,Doklady!B102+1),8)</f>
        <v>42322651</v>
      </c>
      <c r="G4" s="252">
        <v>45777</v>
      </c>
    </row>
    <row r="5" spans="1:7" ht="14" x14ac:dyDescent="0.15">
      <c r="A5" s="30" t="s">
        <v>314</v>
      </c>
      <c r="B5" s="29" t="str">
        <f>INDEX(Adr!D:D,Doklady!B102+1)&amp;", "&amp;INDEX(Adr!E:E,Doklady!B102+1)</f>
        <v>Športová 3254/1, Michalovce</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7000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7000</v>
      </c>
      <c r="G15" s="252"/>
    </row>
    <row r="16" spans="1:7" ht="14" x14ac:dyDescent="0.15">
      <c r="G16" s="252"/>
    </row>
    <row r="17" spans="1:5" ht="72" customHeight="1" x14ac:dyDescent="0.15">
      <c r="A17" s="345" t="s">
        <v>328</v>
      </c>
      <c r="B17" s="345"/>
      <c r="C17" s="345"/>
      <c r="D17" s="345"/>
      <c r="E17" s="21"/>
    </row>
    <row r="61" spans="1:1" x14ac:dyDescent="0.1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J22" sqref="J22"/>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7" t="s">
        <v>329</v>
      </c>
      <c r="B1" s="367"/>
      <c r="C1" s="367"/>
      <c r="D1" s="367"/>
      <c r="E1" s="367"/>
      <c r="F1" s="367"/>
      <c r="G1" s="367"/>
      <c r="H1" s="367"/>
      <c r="I1" s="367"/>
    </row>
    <row r="2" spans="1:26" ht="7.5" customHeight="1" x14ac:dyDescent="0.15">
      <c r="C2" s="8"/>
      <c r="D2" s="8"/>
      <c r="E2" s="8"/>
      <c r="F2" s="8"/>
      <c r="G2" s="8"/>
      <c r="H2" s="8"/>
      <c r="I2" s="8"/>
    </row>
    <row r="3" spans="1:26" s="9" customFormat="1" ht="26.25" customHeight="1" x14ac:dyDescent="0.15">
      <c r="B3" s="160" t="s">
        <v>59</v>
      </c>
      <c r="C3" s="368" t="str">
        <f>INDEX(Adr!B2:B244,Doklady!B102)</f>
        <v>ŠK ZEMPLÍN MICHALOVCE - SILOVÝ TROJBOJ</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42322651</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Športová 3254/1, Michalovce, 071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9" t="s">
        <v>334</v>
      </c>
      <c r="F9" s="370"/>
      <c r="J9" s="8"/>
      <c r="L9" s="118"/>
      <c r="M9" s="118"/>
      <c r="N9" s="118"/>
      <c r="O9" s="118"/>
      <c r="P9" s="118"/>
      <c r="Q9" s="118"/>
      <c r="R9" s="118"/>
      <c r="S9" s="118"/>
    </row>
    <row r="10" spans="1:26" ht="18" x14ac:dyDescent="0.2">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8" x14ac:dyDescent="0.2">
      <c r="A12" s="69" t="s">
        <v>321</v>
      </c>
      <c r="B12" s="70" t="s">
        <v>322</v>
      </c>
      <c r="C12" s="126">
        <f>SUMIF(FP!J:J,Doklady!$B$1&amp;A12,FP!D:D)</f>
        <v>7000</v>
      </c>
      <c r="D12" s="126">
        <f>C12-E12</f>
        <v>6999.71</v>
      </c>
      <c r="E12" s="363">
        <f>SUMIF(K:K,A12,I:I)</f>
        <v>0.28999999999996362</v>
      </c>
      <c r="F12" s="364"/>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8" t="s">
        <v>340</v>
      </c>
      <c r="C17" s="358"/>
      <c r="D17" s="358"/>
      <c r="E17" s="358"/>
      <c r="F17" s="358"/>
      <c r="G17" s="358"/>
      <c r="H17" s="358"/>
      <c r="I17" s="73">
        <f>SUMIF(FP!I:I,Doklady!$B$1&amp;A17,FP!D:D)</f>
        <v>0</v>
      </c>
      <c r="T17" s="86"/>
    </row>
    <row r="18" spans="1:20" x14ac:dyDescent="0.15">
      <c r="A18" s="135" t="s">
        <v>341</v>
      </c>
      <c r="B18" s="358" t="s">
        <v>342</v>
      </c>
      <c r="C18" s="358"/>
      <c r="D18" s="358"/>
      <c r="E18" s="358"/>
      <c r="F18" s="358"/>
      <c r="G18" s="358"/>
      <c r="H18" s="358"/>
      <c r="I18" s="73">
        <f>SUMIF(FP!I:I,Doklady!$B$1&amp;A18,FP!D:D)</f>
        <v>0</v>
      </c>
    </row>
    <row r="19" spans="1:20" ht="12" x14ac:dyDescent="0.15">
      <c r="A19" s="115" t="s">
        <v>343</v>
      </c>
      <c r="B19" s="358" t="s">
        <v>344</v>
      </c>
      <c r="C19" s="358"/>
      <c r="D19" s="358"/>
      <c r="E19" s="358"/>
      <c r="F19" s="358"/>
      <c r="G19" s="358"/>
      <c r="H19" s="358"/>
      <c r="I19" s="73">
        <f>SUMIF(FP!I:I,Doklady!$B$1&amp;A19,FP!D:D)</f>
        <v>0</v>
      </c>
    </row>
    <row r="20" spans="1:20" x14ac:dyDescent="0.15">
      <c r="A20" s="135" t="s">
        <v>345</v>
      </c>
      <c r="B20" s="352" t="s">
        <v>346</v>
      </c>
      <c r="C20" s="353"/>
      <c r="D20" s="353"/>
      <c r="E20" s="353"/>
      <c r="F20" s="353"/>
      <c r="G20" s="353"/>
      <c r="H20" s="354"/>
      <c r="I20" s="73">
        <f>SUMIF(FP!I:I,Doklady!$B$1&amp;A20,FP!D:D)</f>
        <v>0</v>
      </c>
      <c r="T20" s="86"/>
    </row>
    <row r="21" spans="1:20" ht="12" x14ac:dyDescent="0.15">
      <c r="A21" s="115" t="s">
        <v>347</v>
      </c>
      <c r="B21" s="352" t="s">
        <v>348</v>
      </c>
      <c r="C21" s="353"/>
      <c r="D21" s="353"/>
      <c r="E21" s="353"/>
      <c r="F21" s="353"/>
      <c r="G21" s="353"/>
      <c r="H21" s="354"/>
      <c r="I21" s="73">
        <f>SUMIF(FP!I:I,Doklady!$B$1&amp;A21,FP!D:D)</f>
        <v>0</v>
      </c>
      <c r="T21" s="86"/>
    </row>
    <row r="22" spans="1:20" x14ac:dyDescent="0.15">
      <c r="A22" s="135" t="s">
        <v>349</v>
      </c>
      <c r="B22" s="359" t="s">
        <v>350</v>
      </c>
      <c r="C22" s="360"/>
      <c r="D22" s="360"/>
      <c r="E22" s="360"/>
      <c r="F22" s="360"/>
      <c r="G22" s="360"/>
      <c r="H22" s="361"/>
      <c r="I22" s="73">
        <f>SUMIF(FP!I:I,Doklady!$B$1&amp;A22,FP!D:D)</f>
        <v>7000</v>
      </c>
      <c r="T22" s="86"/>
    </row>
    <row r="23" spans="1:20" ht="12" x14ac:dyDescent="0.15">
      <c r="A23" s="115" t="s">
        <v>351</v>
      </c>
      <c r="B23" s="352" t="s">
        <v>352</v>
      </c>
      <c r="C23" s="353"/>
      <c r="D23" s="353"/>
      <c r="E23" s="353"/>
      <c r="F23" s="353"/>
      <c r="G23" s="353"/>
      <c r="H23" s="354"/>
      <c r="I23" s="73">
        <f>SUMIF(FP!I:I,Doklady!$B$1&amp;A23,FP!D:D)</f>
        <v>0</v>
      </c>
      <c r="T23" s="86"/>
    </row>
    <row r="24" spans="1:20" x14ac:dyDescent="0.15">
      <c r="A24" s="135" t="s">
        <v>353</v>
      </c>
      <c r="B24" s="352" t="s">
        <v>354</v>
      </c>
      <c r="C24" s="353"/>
      <c r="D24" s="353"/>
      <c r="E24" s="353"/>
      <c r="F24" s="353"/>
      <c r="G24" s="353"/>
      <c r="H24" s="354"/>
      <c r="I24" s="73">
        <f>SUMIF(FP!I:I,Doklady!$B$1&amp;A24,FP!D:D)</f>
        <v>0</v>
      </c>
      <c r="T24" s="86"/>
    </row>
    <row r="25" spans="1:20" ht="12" x14ac:dyDescent="0.15">
      <c r="A25" s="115" t="s">
        <v>355</v>
      </c>
      <c r="B25" s="375" t="s">
        <v>2236</v>
      </c>
      <c r="C25" s="376"/>
      <c r="D25" s="376"/>
      <c r="E25" s="376"/>
      <c r="F25" s="376"/>
      <c r="G25" s="376"/>
      <c r="H25" s="377"/>
      <c r="I25" s="73">
        <f>SUMIF(FP!I:I,Doklady!$B$1&amp;A25,FP!D:D)</f>
        <v>0</v>
      </c>
      <c r="T25" s="86"/>
    </row>
    <row r="26" spans="1:20" x14ac:dyDescent="0.15">
      <c r="A26" s="135" t="s">
        <v>356</v>
      </c>
      <c r="B26" s="352" t="s">
        <v>357</v>
      </c>
      <c r="C26" s="353"/>
      <c r="D26" s="353"/>
      <c r="E26" s="353"/>
      <c r="F26" s="353"/>
      <c r="G26" s="353"/>
      <c r="H26" s="354"/>
      <c r="I26" s="73">
        <f>SUMIF(FP!I:I,Doklady!$B$1&amp;A26,FP!D:D)</f>
        <v>0</v>
      </c>
      <c r="T26" s="86"/>
    </row>
    <row r="27" spans="1:20" ht="12" x14ac:dyDescent="0.15">
      <c r="A27" s="115" t="s">
        <v>358</v>
      </c>
      <c r="B27" s="352" t="s">
        <v>359</v>
      </c>
      <c r="C27" s="353"/>
      <c r="D27" s="353"/>
      <c r="E27" s="353"/>
      <c r="F27" s="353"/>
      <c r="G27" s="353"/>
      <c r="H27" s="354"/>
      <c r="I27" s="73">
        <f>SUMIF(FP!I:I,Doklady!$B$1&amp;A27,FP!D:D)</f>
        <v>0</v>
      </c>
      <c r="T27" s="86"/>
    </row>
    <row r="28" spans="1:20" x14ac:dyDescent="0.15">
      <c r="A28" s="135" t="s">
        <v>360</v>
      </c>
      <c r="B28" s="352" t="s">
        <v>2990</v>
      </c>
      <c r="C28" s="353"/>
      <c r="D28" s="353"/>
      <c r="E28" s="353"/>
      <c r="F28" s="353"/>
      <c r="G28" s="353"/>
      <c r="H28" s="354"/>
      <c r="I28" s="73">
        <f>SUMIF(FP!I:I,Doklady!$B$1&amp;A28,FP!D:D)</f>
        <v>0</v>
      </c>
      <c r="T28" s="86"/>
    </row>
    <row r="29" spans="1:20" ht="12" x14ac:dyDescent="0.15">
      <c r="A29" s="115" t="s">
        <v>362</v>
      </c>
      <c r="B29" s="352" t="s">
        <v>363</v>
      </c>
      <c r="C29" s="353"/>
      <c r="D29" s="353"/>
      <c r="E29" s="353"/>
      <c r="F29" s="353"/>
      <c r="G29" s="353"/>
      <c r="H29" s="354"/>
      <c r="I29" s="73">
        <f>SUMIF(FP!I:I,Doklady!$B$1&amp;A29,FP!D:D)</f>
        <v>0</v>
      </c>
      <c r="T29" s="86"/>
    </row>
    <row r="30" spans="1:20" hidden="1" x14ac:dyDescent="0.15">
      <c r="A30" s="135" t="s">
        <v>364</v>
      </c>
      <c r="B30" s="352"/>
      <c r="C30" s="353"/>
      <c r="D30" s="353"/>
      <c r="E30" s="353"/>
      <c r="F30" s="353"/>
      <c r="G30" s="353"/>
      <c r="H30" s="354"/>
      <c r="I30" s="73">
        <f>SUMIF(FP!I:I,Doklady!$B$1&amp;A30,FP!D:D)</f>
        <v>0</v>
      </c>
      <c r="T30" s="86"/>
    </row>
    <row r="31" spans="1:20" ht="12" hidden="1" x14ac:dyDescent="0.15">
      <c r="A31" s="115" t="s">
        <v>365</v>
      </c>
      <c r="B31" s="352"/>
      <c r="C31" s="353"/>
      <c r="D31" s="353"/>
      <c r="E31" s="353"/>
      <c r="F31" s="353"/>
      <c r="G31" s="353"/>
      <c r="H31" s="354"/>
      <c r="I31" s="73">
        <f>SUMIF(FP!I:I,Doklady!$B$1&amp;A31,FP!D:D)</f>
        <v>0</v>
      </c>
      <c r="T31" s="86"/>
    </row>
    <row r="32" spans="1:20" hidden="1" x14ac:dyDescent="0.15">
      <c r="A32" s="135" t="s">
        <v>366</v>
      </c>
      <c r="B32" s="348"/>
      <c r="C32" s="349"/>
      <c r="D32" s="349"/>
      <c r="E32" s="349"/>
      <c r="F32" s="349"/>
      <c r="G32" s="349"/>
      <c r="H32" s="350"/>
      <c r="I32" s="73">
        <f>SUMIF(FP!I:I,Doklady!$B$1&amp;A32,FP!D:D)</f>
        <v>0</v>
      </c>
      <c r="T32" s="86"/>
    </row>
    <row r="33" spans="1:21" ht="12" hidden="1" x14ac:dyDescent="0.15">
      <c r="A33" s="115" t="s">
        <v>367</v>
      </c>
      <c r="B33" s="348"/>
      <c r="C33" s="349"/>
      <c r="D33" s="349"/>
      <c r="E33" s="349"/>
      <c r="F33" s="349"/>
      <c r="G33" s="349"/>
      <c r="H33" s="350"/>
      <c r="I33" s="73">
        <f>SUMIF(FP!I:I,Doklady!$B$1&amp;A33,FP!D:D)</f>
        <v>0</v>
      </c>
      <c r="T33" s="86"/>
    </row>
    <row r="34" spans="1:21" hidden="1" x14ac:dyDescent="0.15">
      <c r="A34" s="135" t="s">
        <v>368</v>
      </c>
      <c r="B34" s="351"/>
      <c r="C34" s="351"/>
      <c r="D34" s="351"/>
      <c r="E34" s="351"/>
      <c r="F34" s="351"/>
      <c r="G34" s="351"/>
      <c r="H34" s="351"/>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DSUM(Doklady!A103:J10001,"GGG",Spolu!L40:M42)</f>
        <v>0</v>
      </c>
      <c r="D40" s="78">
        <f>DSUM(Doklady!A103:J10001,"GGG",Spolu!N40:O42)</f>
        <v>0</v>
      </c>
      <c r="E40" s="78">
        <f>DSUM(Doklady!A103:J10001,"GGG",Spolu!P40:Q42)</f>
        <v>0</v>
      </c>
      <c r="F40" s="78">
        <f>DSUM(Doklady!A103:J10001,"GGG",Spolu!R40:S42)</f>
        <v>0</v>
      </c>
      <c r="G40" s="78">
        <f>DSUM(Doklady!A103:J10001,"GGG",Spolu!T40:U42)-H40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65"/>
      <c r="B50" s="366"/>
      <c r="C50" s="366"/>
      <c r="D50" s="366"/>
      <c r="E50" s="366"/>
      <c r="F50" s="366"/>
      <c r="G50" s="366"/>
      <c r="H50" s="366"/>
      <c r="I50" s="366"/>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plnenie úloh verejného záujmu v športe</v>
      </c>
      <c r="C53" s="73">
        <f>IF(A53&lt;&gt;"",INDEX(FP!D:D,Doklady!B$2+(ROW()-53)),"")</f>
        <v>7000</v>
      </c>
      <c r="D53" s="73">
        <f>IF(A53&lt;&gt;"",Doklady!I1-Doklady!J1,"")</f>
        <v>6999.71</v>
      </c>
      <c r="E53" s="73">
        <f>IF(A53&lt;&gt;"",MIN(D53,C53)*Doklady!C1/(1-Doklady!C1),"")</f>
        <v>0</v>
      </c>
      <c r="F53" s="71">
        <f>IF(A53&lt;&gt;"",Doklady!J1,"")</f>
        <v>0</v>
      </c>
      <c r="G53" s="73">
        <f>+IFERROR(HLOOKUP(IF(RIGHT(B53,15)="bežné transfery",LEFT(B53,LEN(B53)-18),0),$J$40:$K$42,3,0),MIN(C53,D53))</f>
        <v>6999.71</v>
      </c>
      <c r="H53" s="71"/>
      <c r="I53" s="73">
        <f>IF(A53&lt;&gt;"",MAX(IF(G53&lt;C53,C53-G53,0)+IF(F53&lt;E53,E53-F53,0),0),0)</f>
        <v>0.28999999999996362</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7000</v>
      </c>
      <c r="D130" s="228">
        <f t="shared" ref="D130:I130" si="9">SUM(D53:D129)</f>
        <v>6999.71</v>
      </c>
      <c r="E130" s="228">
        <f t="shared" si="9"/>
        <v>0</v>
      </c>
      <c r="F130" s="228">
        <f t="shared" si="9"/>
        <v>0</v>
      </c>
      <c r="G130" s="228">
        <f t="shared" si="9"/>
        <v>6999.71</v>
      </c>
      <c r="H130" s="228">
        <f t="shared" si="9"/>
        <v>0</v>
      </c>
      <c r="I130" s="228">
        <f t="shared" si="9"/>
        <v>0.28999999999996362</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8"/>
      <c r="E140" s="378"/>
      <c r="F140" s="378"/>
      <c r="G140" s="378"/>
      <c r="H140" s="378"/>
      <c r="I140" s="378"/>
      <c r="J140" s="85"/>
    </row>
    <row r="141" spans="1:26" ht="68.25" customHeight="1" x14ac:dyDescent="0.15">
      <c r="A141" s="9"/>
      <c r="B141" s="281" t="s">
        <v>393</v>
      </c>
      <c r="C141" s="214"/>
      <c r="D141" s="362" t="s">
        <v>394</v>
      </c>
      <c r="E141" s="362"/>
      <c r="F141" s="362"/>
      <c r="G141" s="362"/>
      <c r="H141" s="362"/>
      <c r="I141" s="362"/>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1"/>
  <sheetViews>
    <sheetView tabSelected="1" topLeftCell="A100" zoomScaleNormal="100" workbookViewId="0">
      <selection activeCell="D121" sqref="D121"/>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f - plnenie úloh verejného záujmu v športe</v>
      </c>
      <c r="B1" s="232" t="str">
        <f>INDEX(Adr!A:A,B102+1)</f>
        <v>42322651</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IF(ROW()&lt;=B$3,SUMIF(A$107:A$10043,A1,I$107:I$10043),"")</f>
        <v>6999.71</v>
      </c>
      <c r="J1" s="236">
        <f t="shared" ref="J1:J32" si="1">IF(ROW()&lt;=B$3,SUMIFS(I$103:I$50043,A$103:A$50043,K1,J$103:J$50043,L1),"")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452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IF(ROW()&lt;=B$3,SUMIF(A$107:A$10043,A7,I$107:I$10043),"")</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IF(ROW()&lt;=B$3,SUMIF(A$107:A$10043,A71,I$107:I$10043),"")</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26" t="s">
        <v>329</v>
      </c>
      <c r="B100" s="326"/>
      <c r="C100" s="326"/>
      <c r="D100" s="326"/>
      <c r="E100" s="326"/>
      <c r="F100" s="326"/>
      <c r="G100" s="326"/>
      <c r="H100" s="326"/>
      <c r="I100" s="328" t="s">
        <v>2992</v>
      </c>
      <c r="J100" s="328"/>
      <c r="K100" s="89"/>
    </row>
    <row r="101" spans="1:25" ht="16" x14ac:dyDescent="0.2">
      <c r="A101" s="326"/>
      <c r="B101" s="326"/>
      <c r="C101" s="326"/>
      <c r="D101" s="326"/>
      <c r="E101" s="326"/>
      <c r="F101" s="326"/>
      <c r="G101" s="326"/>
      <c r="H101" s="326"/>
      <c r="I101" s="327">
        <v>45961</v>
      </c>
      <c r="J101" s="327"/>
    </row>
    <row r="102" spans="1:25" ht="14" x14ac:dyDescent="0.15">
      <c r="A102" s="249" t="s">
        <v>399</v>
      </c>
      <c r="B102" s="250">
        <v>195</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2997</v>
      </c>
      <c r="B107" s="14" t="s">
        <v>2999</v>
      </c>
      <c r="C107" s="14" t="s">
        <v>3019</v>
      </c>
      <c r="D107" s="16">
        <v>46019</v>
      </c>
      <c r="E107" s="16"/>
      <c r="F107" s="14" t="s">
        <v>3000</v>
      </c>
      <c r="G107" s="14" t="s">
        <v>3016</v>
      </c>
      <c r="H107" s="14" t="s">
        <v>3001</v>
      </c>
      <c r="I107" s="15">
        <v>1672.2</v>
      </c>
      <c r="J107" s="77">
        <v>10</v>
      </c>
      <c r="K107" s="92"/>
    </row>
    <row r="108" spans="1:25" ht="24" x14ac:dyDescent="0.15">
      <c r="A108" s="14" t="s">
        <v>2997</v>
      </c>
      <c r="B108" s="14" t="s">
        <v>3014</v>
      </c>
      <c r="C108" s="14" t="s">
        <v>3020</v>
      </c>
      <c r="D108" s="16">
        <v>46112</v>
      </c>
      <c r="E108" s="16"/>
      <c r="F108" s="14" t="s">
        <v>3018</v>
      </c>
      <c r="G108" s="14" t="s">
        <v>3016</v>
      </c>
      <c r="H108" s="14" t="s">
        <v>3001</v>
      </c>
      <c r="I108" s="15">
        <v>460.05</v>
      </c>
      <c r="J108" s="77">
        <v>10</v>
      </c>
      <c r="K108" s="92"/>
    </row>
    <row r="109" spans="1:25" ht="13" x14ac:dyDescent="0.15">
      <c r="A109" s="14" t="s">
        <v>2997</v>
      </c>
      <c r="B109" s="14" t="s">
        <v>2998</v>
      </c>
      <c r="C109" s="14" t="s">
        <v>3021</v>
      </c>
      <c r="D109" s="16">
        <v>46033</v>
      </c>
      <c r="E109" s="16"/>
      <c r="F109" s="14" t="s">
        <v>3002</v>
      </c>
      <c r="G109" s="14" t="s">
        <v>3017</v>
      </c>
      <c r="H109" s="14" t="s">
        <v>3003</v>
      </c>
      <c r="I109" s="15">
        <v>409.46</v>
      </c>
      <c r="J109" s="77">
        <v>10</v>
      </c>
      <c r="K109" s="92"/>
    </row>
    <row r="110" spans="1:25" ht="13" x14ac:dyDescent="0.15">
      <c r="A110" s="14" t="s">
        <v>2997</v>
      </c>
      <c r="B110" s="14" t="s">
        <v>3004</v>
      </c>
      <c r="C110" s="14" t="s">
        <v>3022</v>
      </c>
      <c r="D110" s="16">
        <v>46106</v>
      </c>
      <c r="E110" s="16"/>
      <c r="F110" s="14" t="s">
        <v>3015</v>
      </c>
      <c r="G110" s="14" t="s">
        <v>3006</v>
      </c>
      <c r="H110" s="14" t="s">
        <v>3005</v>
      </c>
      <c r="I110" s="15">
        <v>1500</v>
      </c>
      <c r="J110" s="77">
        <v>10</v>
      </c>
      <c r="K110" s="92"/>
    </row>
    <row r="111" spans="1:25" ht="13" x14ac:dyDescent="0.15">
      <c r="A111" s="14" t="s">
        <v>2997</v>
      </c>
      <c r="B111" s="14" t="s">
        <v>3007</v>
      </c>
      <c r="C111" s="14" t="s">
        <v>3023</v>
      </c>
      <c r="D111" s="16">
        <v>46106</v>
      </c>
      <c r="E111" s="16"/>
      <c r="F111" s="14" t="s">
        <v>3008</v>
      </c>
      <c r="G111" s="14" t="s">
        <v>3016</v>
      </c>
      <c r="H111" s="14" t="s">
        <v>3001</v>
      </c>
      <c r="I111" s="15">
        <v>268</v>
      </c>
      <c r="J111" s="77">
        <v>10</v>
      </c>
      <c r="K111" s="92"/>
    </row>
    <row r="112" spans="1:25" ht="24" x14ac:dyDescent="0.15">
      <c r="A112" s="14" t="s">
        <v>2997</v>
      </c>
      <c r="B112" s="14" t="s">
        <v>3007</v>
      </c>
      <c r="C112" s="14" t="s">
        <v>3023</v>
      </c>
      <c r="D112" s="16">
        <v>46106</v>
      </c>
      <c r="E112" s="16"/>
      <c r="F112" s="14" t="s">
        <v>3009</v>
      </c>
      <c r="G112" s="14" t="s">
        <v>3016</v>
      </c>
      <c r="H112" s="14" t="s">
        <v>3001</v>
      </c>
      <c r="I112" s="15">
        <v>765</v>
      </c>
      <c r="J112" s="77">
        <v>10</v>
      </c>
      <c r="K112" s="92"/>
    </row>
    <row r="113" spans="1:11" ht="24" x14ac:dyDescent="0.15">
      <c r="A113" s="14" t="s">
        <v>2997</v>
      </c>
      <c r="B113" s="14" t="s">
        <v>3007</v>
      </c>
      <c r="C113" s="14" t="s">
        <v>3023</v>
      </c>
      <c r="D113" s="16">
        <v>46106</v>
      </c>
      <c r="E113" s="16"/>
      <c r="F113" s="14" t="s">
        <v>3010</v>
      </c>
      <c r="G113" s="14" t="s">
        <v>3016</v>
      </c>
      <c r="H113" s="14" t="s">
        <v>3001</v>
      </c>
      <c r="I113" s="15">
        <v>476</v>
      </c>
      <c r="J113" s="77">
        <v>10</v>
      </c>
      <c r="K113" s="92"/>
    </row>
    <row r="114" spans="1:11" ht="13" x14ac:dyDescent="0.15">
      <c r="A114" s="14" t="s">
        <v>2997</v>
      </c>
      <c r="B114" s="14" t="s">
        <v>3007</v>
      </c>
      <c r="C114" s="14" t="s">
        <v>3023</v>
      </c>
      <c r="D114" s="16">
        <v>46106</v>
      </c>
      <c r="E114" s="16"/>
      <c r="F114" s="14" t="s">
        <v>3011</v>
      </c>
      <c r="G114" s="14" t="s">
        <v>3016</v>
      </c>
      <c r="H114" s="14" t="s">
        <v>3001</v>
      </c>
      <c r="I114" s="15">
        <v>242</v>
      </c>
      <c r="J114" s="77">
        <v>10</v>
      </c>
      <c r="K114" s="92"/>
    </row>
    <row r="115" spans="1:11" ht="24" x14ac:dyDescent="0.15">
      <c r="A115" s="14" t="s">
        <v>2997</v>
      </c>
      <c r="B115" s="14" t="s">
        <v>3007</v>
      </c>
      <c r="C115" s="14" t="s">
        <v>3023</v>
      </c>
      <c r="D115" s="16">
        <v>46106</v>
      </c>
      <c r="E115" s="16"/>
      <c r="F115" s="14" t="s">
        <v>3012</v>
      </c>
      <c r="G115" s="14" t="s">
        <v>3016</v>
      </c>
      <c r="H115" s="14" t="s">
        <v>3001</v>
      </c>
      <c r="I115" s="15">
        <v>1049</v>
      </c>
      <c r="J115" s="77">
        <v>10</v>
      </c>
      <c r="K115" s="92"/>
    </row>
    <row r="116" spans="1:11" ht="13" x14ac:dyDescent="0.15">
      <c r="A116" s="14" t="s">
        <v>2997</v>
      </c>
      <c r="B116" s="14" t="s">
        <v>3007</v>
      </c>
      <c r="C116" s="14" t="s">
        <v>3023</v>
      </c>
      <c r="D116" s="16">
        <v>46106</v>
      </c>
      <c r="E116" s="16"/>
      <c r="F116" s="14" t="s">
        <v>3013</v>
      </c>
      <c r="G116" s="14" t="s">
        <v>3016</v>
      </c>
      <c r="H116" s="14" t="s">
        <v>3001</v>
      </c>
      <c r="I116" s="15">
        <v>158</v>
      </c>
      <c r="J116" s="77">
        <v>10</v>
      </c>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ht="13" x14ac:dyDescent="0.15">
      <c r="A4487" s="14"/>
      <c r="B4487" s="14"/>
      <c r="C4487" s="14"/>
      <c r="D4487" s="16"/>
      <c r="E4487" s="16"/>
      <c r="F4487" s="14"/>
      <c r="G4487" s="14"/>
      <c r="H4487" s="14"/>
      <c r="I4487" s="15"/>
      <c r="J4487" s="77"/>
      <c r="K4487" s="92"/>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row r="5001" spans="1:10" x14ac:dyDescent="0.15">
      <c r="A5001" s="14"/>
      <c r="B5001" s="14"/>
      <c r="C5001" s="14"/>
      <c r="D5001" s="16"/>
      <c r="E5001" s="16"/>
      <c r="F5001" s="14"/>
      <c r="G5001" s="14"/>
      <c r="H5001" s="14"/>
      <c r="I5001" s="15"/>
      <c r="J5001" s="77"/>
    </row>
  </sheetData>
  <dataConsolidate/>
  <mergeCells count="5">
    <mergeCell ref="A100:H100"/>
    <mergeCell ref="I101:J101"/>
    <mergeCell ref="I100:J100"/>
    <mergeCell ref="A101:H101"/>
    <mergeCell ref="A105:J105"/>
  </mergeCells>
  <conditionalFormatting sqref="A1056:H1067">
    <cfRule type="expression" dxfId="88" priority="35" stopIfTrue="1">
      <formula>$A1056&lt;&gt;""</formula>
    </cfRule>
  </conditionalFormatting>
  <conditionalFormatting sqref="A1113:H1114">
    <cfRule type="expression" dxfId="87" priority="46" stopIfTrue="1">
      <formula>$A1113&lt;&gt;""</formula>
    </cfRule>
  </conditionalFormatting>
  <conditionalFormatting sqref="A107:J5001">
    <cfRule type="expression" dxfId="86" priority="6" stopIfTrue="1">
      <formula>$A107&lt;&gt;""</formula>
    </cfRule>
  </conditionalFormatting>
  <conditionalFormatting sqref="B473:E478">
    <cfRule type="expression" dxfId="85" priority="137" stopIfTrue="1">
      <formula>$A473&lt;&gt;""</formula>
    </cfRule>
  </conditionalFormatting>
  <conditionalFormatting sqref="B485:E489">
    <cfRule type="expression" dxfId="84" priority="172" stopIfTrue="1">
      <formula>$A485&lt;&gt;""</formula>
    </cfRule>
  </conditionalFormatting>
  <conditionalFormatting sqref="B690:E690">
    <cfRule type="expression" dxfId="83" priority="64" stopIfTrue="1">
      <formula>$A690&lt;&gt;""</formula>
    </cfRule>
  </conditionalFormatting>
  <conditionalFormatting sqref="B692:E692 H692:I692 B693:I694 B695:E700 H695:I700">
    <cfRule type="expression" dxfId="82" priority="24" stopIfTrue="1">
      <formula>$A692&lt;&gt;""</formula>
    </cfRule>
  </conditionalFormatting>
  <conditionalFormatting sqref="B702:E702 H702:I702">
    <cfRule type="expression" dxfId="81" priority="15" stopIfTrue="1">
      <formula>$A702&lt;&gt;""</formula>
    </cfRule>
  </conditionalFormatting>
  <conditionalFormatting sqref="B820:E820">
    <cfRule type="expression" dxfId="80" priority="87" stopIfTrue="1">
      <formula>$A820&lt;&gt;""</formula>
    </cfRule>
  </conditionalFormatting>
  <conditionalFormatting sqref="B1111:E1111">
    <cfRule type="expression" dxfId="79" priority="133" stopIfTrue="1">
      <formula>$A1111&lt;&gt;""</formula>
    </cfRule>
  </conditionalFormatting>
  <conditionalFormatting sqref="B1115:E1115">
    <cfRule type="expression" dxfId="78" priority="189" stopIfTrue="1">
      <formula>$A1115&lt;&gt;""</formula>
    </cfRule>
  </conditionalFormatting>
  <conditionalFormatting sqref="B1132:E1137">
    <cfRule type="expression" dxfId="77" priority="179" stopIfTrue="1">
      <formula>$A1132&lt;&gt;""</formula>
    </cfRule>
  </conditionalFormatting>
  <conditionalFormatting sqref="B1139:E1149">
    <cfRule type="expression" dxfId="76" priority="47" stopIfTrue="1">
      <formula>$A1139&lt;&gt;""</formula>
    </cfRule>
  </conditionalFormatting>
  <conditionalFormatting sqref="B1153:E1153">
    <cfRule type="expression" dxfId="75" priority="73" stopIfTrue="1">
      <formula>$A1153&lt;&gt;""</formula>
    </cfRule>
  </conditionalFormatting>
  <conditionalFormatting sqref="B1254:E1261 I1254:J1271">
    <cfRule type="expression" dxfId="74" priority="123" stopIfTrue="1">
      <formula>$A1254&lt;&gt;""</formula>
    </cfRule>
  </conditionalFormatting>
  <conditionalFormatting sqref="B1294:E1302">
    <cfRule type="expression" dxfId="73" priority="158" stopIfTrue="1">
      <formula>$A1294&lt;&gt;""</formula>
    </cfRule>
  </conditionalFormatting>
  <conditionalFormatting sqref="B1304:E1327">
    <cfRule type="expression" dxfId="72" priority="37" stopIfTrue="1">
      <formula>$A1304&lt;&gt;""</formula>
    </cfRule>
  </conditionalFormatting>
  <conditionalFormatting sqref="B1361:E1364">
    <cfRule type="expression" dxfId="71" priority="54" stopIfTrue="1">
      <formula>$A1361&lt;&gt;""</formula>
    </cfRule>
  </conditionalFormatting>
  <conditionalFormatting sqref="B1366:E1368">
    <cfRule type="expression" dxfId="70" priority="259" stopIfTrue="1">
      <formula>$A1366&lt;&gt;""</formula>
    </cfRule>
  </conditionalFormatting>
  <conditionalFormatting sqref="B1370:E1380">
    <cfRule type="expression" dxfId="69" priority="78" stopIfTrue="1">
      <formula>$A1370&lt;&gt;""</formula>
    </cfRule>
  </conditionalFormatting>
  <conditionalFormatting sqref="B1394:E1405">
    <cfRule type="expression" dxfId="68" priority="116" stopIfTrue="1">
      <formula>$A1394&lt;&gt;""</formula>
    </cfRule>
  </conditionalFormatting>
  <conditionalFormatting sqref="B1413:E1451">
    <cfRule type="expression" dxfId="67" priority="153" stopIfTrue="1">
      <formula>$A1413&lt;&gt;""</formula>
    </cfRule>
  </conditionalFormatting>
  <conditionalFormatting sqref="B1454:E1459">
    <cfRule type="expression" dxfId="66" priority="223" stopIfTrue="1">
      <formula>$A1454&lt;&gt;""</formula>
    </cfRule>
  </conditionalFormatting>
  <conditionalFormatting sqref="B490:G490">
    <cfRule type="expression" dxfId="65" priority="173" stopIfTrue="1">
      <formula>$A490&lt;&gt;""</formula>
    </cfRule>
  </conditionalFormatting>
  <conditionalFormatting sqref="B479:H484">
    <cfRule type="expression" dxfId="64" priority="193" stopIfTrue="1">
      <formula>$A479&lt;&gt;""</formula>
    </cfRule>
  </conditionalFormatting>
  <conditionalFormatting sqref="B491:H497">
    <cfRule type="expression" dxfId="63" priority="149" stopIfTrue="1">
      <formula>$A491&lt;&gt;""</formula>
    </cfRule>
  </conditionalFormatting>
  <conditionalFormatting sqref="B1068:H1083">
    <cfRule type="expression" dxfId="62" priority="219" stopIfTrue="1">
      <formula>$A1068&lt;&gt;""</formula>
    </cfRule>
  </conditionalFormatting>
  <conditionalFormatting sqref="B1273:H1275 B1276:E1289 H1276:H1289">
    <cfRule type="expression" dxfId="61" priority="148" stopIfTrue="1">
      <formula>$A1273&lt;&gt;""</formula>
    </cfRule>
  </conditionalFormatting>
  <conditionalFormatting sqref="B1291:H1293">
    <cfRule type="expression" dxfId="60" priority="43" stopIfTrue="1">
      <formula>$A1291&lt;&gt;""</formula>
    </cfRule>
  </conditionalFormatting>
  <conditionalFormatting sqref="B1365:H1365">
    <cfRule type="expression" dxfId="59" priority="289" stopIfTrue="1">
      <formula>$A1365&lt;&gt;""</formula>
    </cfRule>
  </conditionalFormatting>
  <conditionalFormatting sqref="B1381:H1386">
    <cfRule type="expression" dxfId="58" priority="17" stopIfTrue="1">
      <formula>$A1381&lt;&gt;""</formula>
    </cfRule>
  </conditionalFormatting>
  <conditionalFormatting sqref="B1411:H1412">
    <cfRule type="expression" dxfId="57" priority="196" stopIfTrue="1">
      <formula>$A1411&lt;&gt;""</formula>
    </cfRule>
  </conditionalFormatting>
  <conditionalFormatting sqref="B176:I190 I191:I228 B191:E242">
    <cfRule type="expression" dxfId="56" priority="246" stopIfTrue="1">
      <formula>$A176&lt;&gt;""</formula>
    </cfRule>
  </conditionalFormatting>
  <conditionalFormatting sqref="B243:I243 B244:E276">
    <cfRule type="expression" dxfId="55" priority="260" stopIfTrue="1">
      <formula>$A243&lt;&gt;""</formula>
    </cfRule>
  </conditionalFormatting>
  <conditionalFormatting sqref="B277:I321">
    <cfRule type="expression" dxfId="54" priority="93" stopIfTrue="1">
      <formula>$A277&lt;&gt;""</formula>
    </cfRule>
  </conditionalFormatting>
  <conditionalFormatting sqref="B498:I500">
    <cfRule type="expression" dxfId="53" priority="95" stopIfTrue="1">
      <formula>$A498&lt;&gt;""</formula>
    </cfRule>
  </conditionalFormatting>
  <conditionalFormatting sqref="B646:I689">
    <cfRule type="expression" dxfId="52" priority="256" stopIfTrue="1">
      <formula>$A646&lt;&gt;""</formula>
    </cfRule>
  </conditionalFormatting>
  <conditionalFormatting sqref="B691:I691">
    <cfRule type="expression" dxfId="51" priority="22" stopIfTrue="1">
      <formula>$A691&lt;&gt;""</formula>
    </cfRule>
  </conditionalFormatting>
  <conditionalFormatting sqref="B1138:I1138">
    <cfRule type="expression" dxfId="50" priority="147" stopIfTrue="1">
      <formula>$A1138&lt;&gt;""</formula>
    </cfRule>
  </conditionalFormatting>
  <conditionalFormatting sqref="B1150:I1152">
    <cfRule type="expression" dxfId="49" priority="16" stopIfTrue="1">
      <formula>$A1150&lt;&gt;""</formula>
    </cfRule>
  </conditionalFormatting>
  <conditionalFormatting sqref="B1154:I1158">
    <cfRule type="expression" dxfId="48" priority="18" stopIfTrue="1">
      <formula>$A1154&lt;&gt;""</formula>
    </cfRule>
  </conditionalFormatting>
  <conditionalFormatting sqref="B1272:I1272 I1273:I1289">
    <cfRule type="expression" dxfId="47" priority="151" stopIfTrue="1">
      <formula>$A1272&lt;&gt;""</formula>
    </cfRule>
  </conditionalFormatting>
  <conditionalFormatting sqref="B1369:I1369">
    <cfRule type="expression" dxfId="46" priority="146" stopIfTrue="1">
      <formula>$A1369&lt;&gt;""</formula>
    </cfRule>
  </conditionalFormatting>
  <conditionalFormatting sqref="B136:J164">
    <cfRule type="expression" dxfId="45" priority="69" stopIfTrue="1">
      <formula>$A136&lt;&gt;""</formula>
    </cfRule>
  </conditionalFormatting>
  <conditionalFormatting sqref="B361:J421">
    <cfRule type="expression" dxfId="44" priority="261" stopIfTrue="1">
      <formula>$A361&lt;&gt;""</formula>
    </cfRule>
  </conditionalFormatting>
  <conditionalFormatting sqref="B458:J459">
    <cfRule type="expression" dxfId="43" priority="222" stopIfTrue="1">
      <formula>$A458&lt;&gt;""</formula>
    </cfRule>
  </conditionalFormatting>
  <conditionalFormatting sqref="B600:J626">
    <cfRule type="expression" dxfId="42" priority="2" stopIfTrue="1">
      <formula>$A600&lt;&gt;""</formula>
    </cfRule>
  </conditionalFormatting>
  <conditionalFormatting sqref="B1054:J1055">
    <cfRule type="expression" dxfId="41" priority="217" stopIfTrue="1">
      <formula>$A1054&lt;&gt;""</formula>
    </cfRule>
  </conditionalFormatting>
  <conditionalFormatting sqref="B1128:J1131">
    <cfRule type="expression" dxfId="40" priority="7" stopIfTrue="1">
      <formula>$A1128&lt;&gt;""</formula>
    </cfRule>
  </conditionalFormatting>
  <conditionalFormatting sqref="B1159:J1253">
    <cfRule type="expression" dxfId="39" priority="33" stopIfTrue="1">
      <formula>$A1159&lt;&gt;""</formula>
    </cfRule>
  </conditionalFormatting>
  <conditionalFormatting sqref="B1407:J1407">
    <cfRule type="expression" dxfId="38" priority="198" stopIfTrue="1">
      <formula>$A1407&lt;&gt;""</formula>
    </cfRule>
  </conditionalFormatting>
  <conditionalFormatting sqref="B1462:J4375">
    <cfRule type="expression" dxfId="37" priority="42" stopIfTrue="1">
      <formula>$A1462&lt;&gt;""</formula>
    </cfRule>
  </conditionalFormatting>
  <conditionalFormatting sqref="F192:H196">
    <cfRule type="expression" dxfId="36" priority="124" stopIfTrue="1">
      <formula>$A192&lt;&gt;""</formula>
    </cfRule>
  </conditionalFormatting>
  <conditionalFormatting sqref="F199:H200">
    <cfRule type="expression" dxfId="35" priority="118" stopIfTrue="1">
      <formula>$A199&lt;&gt;""</formula>
    </cfRule>
  </conditionalFormatting>
  <conditionalFormatting sqref="F473:H474">
    <cfRule type="expression" dxfId="34" priority="139" stopIfTrue="1">
      <formula>$A473&lt;&gt;""</formula>
    </cfRule>
  </conditionalFormatting>
  <conditionalFormatting sqref="F477:H478">
    <cfRule type="expression" dxfId="33" priority="229" stopIfTrue="1">
      <formula>$A477&lt;&gt;""</formula>
    </cfRule>
  </conditionalFormatting>
  <conditionalFormatting sqref="F485:H487 H488:H490">
    <cfRule type="expression" dxfId="32" priority="171" stopIfTrue="1">
      <formula>$A485&lt;&gt;""</formula>
    </cfRule>
  </conditionalFormatting>
  <conditionalFormatting sqref="F1132:H1132">
    <cfRule type="expression" dxfId="31" priority="280" stopIfTrue="1">
      <formula>$A1132&lt;&gt;""</formula>
    </cfRule>
  </conditionalFormatting>
  <conditionalFormatting sqref="F1256:H1261">
    <cfRule type="expression" dxfId="30" priority="122" stopIfTrue="1">
      <formula>$A1256&lt;&gt;""</formula>
    </cfRule>
  </conditionalFormatting>
  <conditionalFormatting sqref="F171:I173">
    <cfRule type="expression" dxfId="29" priority="250" stopIfTrue="1">
      <formula>$A171&lt;&gt;""</formula>
    </cfRule>
  </conditionalFormatting>
  <conditionalFormatting sqref="F248:I248">
    <cfRule type="expression" dxfId="28" priority="150" stopIfTrue="1">
      <formula>$A248&lt;&gt;""</formula>
    </cfRule>
  </conditionalFormatting>
  <conditionalFormatting sqref="F165:J170 B165:E175 J171:J228 I229:J229 F230:J242 J243:J321 F250:I276 B471:I472 J471:J500 J646:J704 B701:I701 B703:I704 B812:E812 H812:J812 H820:J820 B827:E827 H827:J827 I1056:J1083 B1112:H1112 I1112:J1127 H1115:H1127 B1116:G1127 I1132:J1137 F1254:H1254 B1262:H1271 J1272:J1289 B1303:H1303 B1328:H1360 I1365:J1368 J1369:J1386 F1414:H1448 F1449:J1451 B1452:H1453">
    <cfRule type="expression" dxfId="27" priority="290" stopIfTrue="1">
      <formula>$A165&lt;&gt;""</formula>
    </cfRule>
  </conditionalFormatting>
  <conditionalFormatting sqref="H191">
    <cfRule type="expression" dxfId="26" priority="130" stopIfTrue="1">
      <formula>$A191&lt;&gt;""</formula>
    </cfRule>
  </conditionalFormatting>
  <conditionalFormatting sqref="H197:H198">
    <cfRule type="expression" dxfId="25" priority="119" stopIfTrue="1">
      <formula>$A197&lt;&gt;""</formula>
    </cfRule>
  </conditionalFormatting>
  <conditionalFormatting sqref="H201:H229">
    <cfRule type="expression" dxfId="24" priority="9" stopIfTrue="1">
      <formula>$A201&lt;&gt;""</formula>
    </cfRule>
  </conditionalFormatting>
  <conditionalFormatting sqref="H475:H476">
    <cfRule type="expression" dxfId="23" priority="143" stopIfTrue="1">
      <formula>$A475&lt;&gt;""</formula>
    </cfRule>
  </conditionalFormatting>
  <conditionalFormatting sqref="H1133:H1137">
    <cfRule type="expression" dxfId="22" priority="181" stopIfTrue="1">
      <formula>$A1133&lt;&gt;""</formula>
    </cfRule>
  </conditionalFormatting>
  <conditionalFormatting sqref="H1255">
    <cfRule type="expression" dxfId="21" priority="192" stopIfTrue="1">
      <formula>$A1255&lt;&gt;""</formula>
    </cfRule>
  </conditionalFormatting>
  <conditionalFormatting sqref="H1294:H1302">
    <cfRule type="expression" dxfId="20" priority="160" stopIfTrue="1">
      <formula>$A1294&lt;&gt;""</formula>
    </cfRule>
  </conditionalFormatting>
  <conditionalFormatting sqref="H1304:H1327">
    <cfRule type="expression" dxfId="19" priority="39" stopIfTrue="1">
      <formula>$A1304&lt;&gt;""</formula>
    </cfRule>
  </conditionalFormatting>
  <conditionalFormatting sqref="H1366:H1368">
    <cfRule type="expression" dxfId="18" priority="258" stopIfTrue="1">
      <formula>$A1366&lt;&gt;""</formula>
    </cfRule>
  </conditionalFormatting>
  <conditionalFormatting sqref="H1370:H1380">
    <cfRule type="expression" dxfId="17" priority="19" stopIfTrue="1">
      <formula>$A1370&lt;&gt;""</formula>
    </cfRule>
  </conditionalFormatting>
  <conditionalFormatting sqref="H1413">
    <cfRule type="expression" dxfId="16" priority="155" stopIfTrue="1">
      <formula>$A1413&lt;&gt;""</formula>
    </cfRule>
  </conditionalFormatting>
  <conditionalFormatting sqref="H1454:H1459">
    <cfRule type="expression" dxfId="15" priority="225" stopIfTrue="1">
      <formula>$A1454&lt;&gt;""</formula>
    </cfRule>
  </conditionalFormatting>
  <conditionalFormatting sqref="H174:I175">
    <cfRule type="expression" dxfId="14" priority="247" stopIfTrue="1">
      <formula>$A174&lt;&gt;""</formula>
    </cfRule>
  </conditionalFormatting>
  <conditionalFormatting sqref="H244:I247">
    <cfRule type="expression" dxfId="13" priority="249" stopIfTrue="1">
      <formula>$A244&lt;&gt;""</formula>
    </cfRule>
  </conditionalFormatting>
  <conditionalFormatting sqref="H249:I249">
    <cfRule type="expression" dxfId="12" priority="125" stopIfTrue="1">
      <formula>$A249&lt;&gt;""</formula>
    </cfRule>
  </conditionalFormatting>
  <conditionalFormatting sqref="H690:I690">
    <cfRule type="expression" dxfId="11" priority="66" stopIfTrue="1">
      <formula>$A690&lt;&gt;""</formula>
    </cfRule>
  </conditionalFormatting>
  <conditionalFormatting sqref="H1139:I1149">
    <cfRule type="expression" dxfId="10" priority="50" stopIfTrue="1">
      <formula>$A1139&lt;&gt;""</formula>
    </cfRule>
  </conditionalFormatting>
  <conditionalFormatting sqref="H1153:I1153">
    <cfRule type="expression" dxfId="9" priority="76" stopIfTrue="1">
      <formula>$A1153&lt;&gt;""</formula>
    </cfRule>
  </conditionalFormatting>
  <conditionalFormatting sqref="H1111:J1111">
    <cfRule type="expression" dxfId="8" priority="132" stopIfTrue="1">
      <formula>$A1111&lt;&gt;""</formula>
    </cfRule>
  </conditionalFormatting>
  <conditionalFormatting sqref="H1361:J1364">
    <cfRule type="expression" dxfId="7" priority="55" stopIfTrue="1">
      <formula>$A1361&lt;&gt;""</formula>
    </cfRule>
  </conditionalFormatting>
  <conditionalFormatting sqref="H1394:J1405">
    <cfRule type="expression" dxfId="6" priority="14" stopIfTrue="1">
      <formula>$A1394&lt;&gt;""</formula>
    </cfRule>
  </conditionalFormatting>
  <conditionalFormatting sqref="I473:I497">
    <cfRule type="expression" dxfId="5" priority="140" stopIfTrue="1">
      <formula>$A473&lt;&gt;""</formula>
    </cfRule>
  </conditionalFormatting>
  <conditionalFormatting sqref="I1370:I1386">
    <cfRule type="expression" dxfId="4" priority="82" stopIfTrue="1">
      <formula>$A1370&lt;&gt;""</formula>
    </cfRule>
  </conditionalFormatting>
  <conditionalFormatting sqref="I1291:J1360">
    <cfRule type="expression" dxfId="3" priority="162" stopIfTrue="1">
      <formula>$A1291&lt;&gt;""</formula>
    </cfRule>
  </conditionalFormatting>
  <conditionalFormatting sqref="I1411:J1448">
    <cfRule type="expression" dxfId="2" priority="157" stopIfTrue="1">
      <formula>$A1411&lt;&gt;""</formula>
    </cfRule>
  </conditionalFormatting>
  <conditionalFormatting sqref="I1452:J1459">
    <cfRule type="expression" dxfId="1" priority="255" stopIfTrue="1">
      <formula>$A1452&lt;&gt;""</formula>
    </cfRule>
  </conditionalFormatting>
  <conditionalFormatting sqref="J1138:J1158">
    <cfRule type="expression" dxfId="0" priority="282" stopIfTrue="1">
      <formula>$A1138&lt;&gt;""</formula>
    </cfRule>
  </conditionalFormatting>
  <dataValidations count="5">
    <dataValidation type="date" allowBlank="1" showInputMessage="1" showErrorMessage="1" sqref="D102:E102 D5002:E65537 D106:E106" xr:uid="{F5059AEA-A0D8-4B20-9D3C-8B76D9C427E6}">
      <formula1>42370</formula1>
      <formula2>42735</formula2>
    </dataValidation>
    <dataValidation type="list" allowBlank="1" sqref="F107:F5001" xr:uid="{255B499D-B3E6-47A9-A857-DBFE56F071D9}">
      <formula1>$F$96:$F$99</formula1>
    </dataValidation>
    <dataValidation type="list" allowBlank="1" showInputMessage="1" showErrorMessage="1" sqref="A107:A5001" xr:uid="{540C0DA9-E9CD-4805-B659-E67C1C32B21C}">
      <formula1>OFFSET($A$1,0,0,$B$3,1)</formula1>
    </dataValidation>
    <dataValidation allowBlank="1" sqref="G107:G5001" xr:uid="{B36265DD-F5DD-4F0A-AD93-4A0388363C0B}"/>
    <dataValidation type="list" allowBlank="1" showInputMessage="1" showErrorMessage="1" errorTitle="Chyba !" error="zadajte (vyberte zo zoznamu) platný analytický kód podľa nápovedy k bunke I104" sqref="J107:J1000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1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1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1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x14ac:dyDescent="0.1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1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1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1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1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1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x14ac:dyDescent="0.1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1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1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1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1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1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1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1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1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1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1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1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1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1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1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1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1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1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1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1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1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1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1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1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x14ac:dyDescent="0.1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1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1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1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1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1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1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1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1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1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x14ac:dyDescent="0.1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1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1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1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1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1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1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1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1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x14ac:dyDescent="0.1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1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1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1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1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1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1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1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1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1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1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1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1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1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1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1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1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1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1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1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1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1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1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1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1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x14ac:dyDescent="0.1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1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1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1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1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1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1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1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1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1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1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1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1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1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1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1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1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1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1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1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1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1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1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1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1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1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1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1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1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1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1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1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1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1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1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1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1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1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1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1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1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1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1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1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1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1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1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1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1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1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1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1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1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1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1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1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1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1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1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1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1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1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1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1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1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x14ac:dyDescent="0.1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1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1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1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x14ac:dyDescent="0.1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1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x14ac:dyDescent="0.1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1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1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x14ac:dyDescent="0.1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1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1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1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x14ac:dyDescent="0.1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1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1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1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x14ac:dyDescent="0.1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1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x14ac:dyDescent="0.1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1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1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1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1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1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x14ac:dyDescent="0.1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x14ac:dyDescent="0.1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x14ac:dyDescent="0.1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1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6"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ŠK ZEMPLÍN MICHALOVCE - SILOVÝ TROJBOJ, Športová 3254/1, Michalovce, 071 01</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1252</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x14ac:dyDescent="0.2">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42322651</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1278</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F8" sqref="F8"/>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ŠK ZEMPLÍN MICHALOVCE - SILOVÝ TROJBOJ, Športová 3254/1, Michalovce, 071 01</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x14ac:dyDescent="0.15">
      <c r="A14" s="139" t="s">
        <v>1267</v>
      </c>
      <c r="B14" s="385" t="s">
        <v>1285</v>
      </c>
      <c r="C14" s="386"/>
      <c r="F14" s="311"/>
      <c r="N14" s="137" t="str">
        <f t="shared" si="0"/>
        <v xml:space="preserve">n - </v>
      </c>
      <c r="O14" s="137" t="s">
        <v>364</v>
      </c>
    </row>
    <row r="15" spans="1:16" ht="34.5" customHeight="1" x14ac:dyDescent="0.15">
      <c r="A15" s="139" t="s">
        <v>1286</v>
      </c>
      <c r="B15" s="385" t="s">
        <v>2997</v>
      </c>
      <c r="C15" s="386"/>
      <c r="F15" s="388"/>
      <c r="N15" s="137" t="str">
        <f t="shared" si="0"/>
        <v xml:space="preserve">o - </v>
      </c>
      <c r="O15" s="137" t="s">
        <v>365</v>
      </c>
    </row>
    <row r="16" spans="1:16" x14ac:dyDescent="0.15">
      <c r="A16" s="139" t="s">
        <v>1270</v>
      </c>
      <c r="B16" s="142">
        <f>F8</f>
        <v>0</v>
      </c>
      <c r="C16" s="137"/>
      <c r="F16" s="388"/>
      <c r="N16" s="137" t="str">
        <f t="shared" si="0"/>
        <v xml:space="preserve">p - </v>
      </c>
      <c r="O16" s="137" t="s">
        <v>366</v>
      </c>
    </row>
    <row r="17" spans="1:16" ht="32.25" customHeight="1" x14ac:dyDescent="0.15">
      <c r="A17" s="139" t="s">
        <v>1273</v>
      </c>
      <c r="B17" s="142">
        <f>F9</f>
        <v>0</v>
      </c>
      <c r="C17" s="137"/>
      <c r="F17" s="38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42322651</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1278</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2" activePane="bottomLeft" state="frozen"/>
      <selection pane="bottomLeft" activeCell="A38" sqref="A38"/>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89" t="s">
        <v>1291</v>
      </c>
      <c r="B2" s="38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Ladislav Lechan</cp:lastModifiedBy>
  <cp:revision/>
  <cp:lastPrinted>2025-01-23T13:30:36Z</cp:lastPrinted>
  <dcterms:created xsi:type="dcterms:W3CDTF">2017-02-20T06:20:12Z</dcterms:created>
  <dcterms:modified xsi:type="dcterms:W3CDTF">2026-08-14T06:24:43Z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