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8_{EB57F817-F4EB-48AD-BE08-FEF7135927CB}" xr6:coauthVersionLast="47" xr6:coauthVersionMax="47" xr10:uidLastSave="{00000000-0000-0000-0000-000000000000}"/>
  <bookViews>
    <workbookView xWindow="53652" yWindow="-108" windowWidth="30936" windowHeight="16776"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_FilterDatabase" localSheetId="4" hidden="1">Doklady!$A$107:$J$2409</definedName>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8" i="1" l="1"/>
  <c r="L38" i="1"/>
  <c r="M38" i="1"/>
  <c r="N38" i="1"/>
  <c r="I38" i="1"/>
  <c r="B38" i="1"/>
  <c r="L22" i="1" l="1"/>
  <c r="L23" i="1"/>
  <c r="L24" i="1"/>
  <c r="L25" i="1"/>
  <c r="L26" i="1"/>
  <c r="L27" i="1"/>
  <c r="L28" i="1"/>
  <c r="L29" i="1"/>
  <c r="L30" i="1"/>
  <c r="L31" i="1"/>
  <c r="L32" i="1"/>
  <c r="L33" i="1"/>
  <c r="L34" i="1"/>
  <c r="L35" i="1"/>
  <c r="L36" i="1"/>
  <c r="L37"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I22" i="1"/>
  <c r="N22" i="1" s="1"/>
  <c r="J22" i="1"/>
  <c r="I23" i="1"/>
  <c r="N23" i="1" s="1"/>
  <c r="J23" i="1"/>
  <c r="I24" i="1"/>
  <c r="N24" i="1" s="1"/>
  <c r="J24" i="1"/>
  <c r="I25" i="1"/>
  <c r="N25" i="1" s="1"/>
  <c r="J25" i="1"/>
  <c r="I26" i="1"/>
  <c r="N26" i="1" s="1"/>
  <c r="J26" i="1"/>
  <c r="I27" i="1"/>
  <c r="N27" i="1" s="1"/>
  <c r="J27" i="1"/>
  <c r="I28" i="1"/>
  <c r="N28" i="1" s="1"/>
  <c r="J28" i="1"/>
  <c r="I29" i="1"/>
  <c r="N29" i="1" s="1"/>
  <c r="J29" i="1"/>
  <c r="I30" i="1"/>
  <c r="N30" i="1" s="1"/>
  <c r="J30" i="1"/>
  <c r="I31" i="1"/>
  <c r="N31" i="1" s="1"/>
  <c r="J31" i="1"/>
  <c r="I32" i="1"/>
  <c r="N32" i="1" s="1"/>
  <c r="J32" i="1"/>
  <c r="I33" i="1"/>
  <c r="N33" i="1" s="1"/>
  <c r="J33" i="1"/>
  <c r="I34" i="1"/>
  <c r="N34" i="1" s="1"/>
  <c r="J34" i="1"/>
  <c r="I35" i="1"/>
  <c r="N35" i="1" s="1"/>
  <c r="J35" i="1"/>
  <c r="I36" i="1"/>
  <c r="N36" i="1" s="1"/>
  <c r="J36" i="1"/>
  <c r="I37" i="1"/>
  <c r="N37" i="1" s="1"/>
  <c r="J37" i="1"/>
  <c r="I39" i="1"/>
  <c r="N39" i="1" s="1"/>
  <c r="J39" i="1"/>
  <c r="I40" i="1"/>
  <c r="N40" i="1" s="1"/>
  <c r="J40" i="1"/>
  <c r="I41" i="1"/>
  <c r="N41" i="1" s="1"/>
  <c r="J41" i="1"/>
  <c r="I42" i="1"/>
  <c r="N42" i="1" s="1"/>
  <c r="J42" i="1"/>
  <c r="I43" i="1"/>
  <c r="N43" i="1" s="1"/>
  <c r="J43" i="1"/>
  <c r="I44" i="1"/>
  <c r="N44" i="1" s="1"/>
  <c r="J44" i="1"/>
  <c r="I45" i="1"/>
  <c r="N45" i="1" s="1"/>
  <c r="J45" i="1"/>
  <c r="I46" i="1"/>
  <c r="N46" i="1" s="1"/>
  <c r="J46" i="1"/>
  <c r="I47" i="1"/>
  <c r="N47" i="1" s="1"/>
  <c r="J47" i="1"/>
  <c r="I48" i="1"/>
  <c r="N48" i="1" s="1"/>
  <c r="J48" i="1"/>
  <c r="I49" i="1"/>
  <c r="N49" i="1" s="1"/>
  <c r="J49" i="1"/>
  <c r="I50" i="1"/>
  <c r="N50" i="1" s="1"/>
  <c r="J50" i="1"/>
  <c r="I51" i="1"/>
  <c r="N51" i="1" s="1"/>
  <c r="J51" i="1"/>
  <c r="I52" i="1"/>
  <c r="N52" i="1" s="1"/>
  <c r="J52" i="1"/>
  <c r="I53" i="1"/>
  <c r="N53" i="1" s="1"/>
  <c r="J53" i="1"/>
  <c r="I54" i="1"/>
  <c r="N54" i="1" s="1"/>
  <c r="J54" i="1"/>
  <c r="I55" i="1"/>
  <c r="N55" i="1" s="1"/>
  <c r="J55" i="1"/>
  <c r="I56" i="1"/>
  <c r="N56" i="1" s="1"/>
  <c r="J56" i="1"/>
  <c r="I57" i="1"/>
  <c r="N57" i="1" s="1"/>
  <c r="J57" i="1"/>
  <c r="I58" i="1"/>
  <c r="N58" i="1" s="1"/>
  <c r="J58" i="1"/>
  <c r="I59" i="1"/>
  <c r="N59" i="1" s="1"/>
  <c r="J59" i="1"/>
  <c r="I60" i="1"/>
  <c r="N60" i="1" s="1"/>
  <c r="J60" i="1"/>
  <c r="I61" i="1"/>
  <c r="N61" i="1" s="1"/>
  <c r="J61" i="1"/>
  <c r="I62" i="1"/>
  <c r="N62" i="1" s="1"/>
  <c r="J62" i="1"/>
  <c r="I63" i="1"/>
  <c r="N63" i="1" s="1"/>
  <c r="J63" i="1"/>
  <c r="I64" i="1"/>
  <c r="N64" i="1" s="1"/>
  <c r="J64" i="1"/>
  <c r="I65" i="1"/>
  <c r="N65" i="1" s="1"/>
  <c r="J65" i="1"/>
  <c r="I66" i="1"/>
  <c r="N66" i="1" s="1"/>
  <c r="J66" i="1"/>
  <c r="I67" i="1"/>
  <c r="N67" i="1" s="1"/>
  <c r="J67" i="1"/>
  <c r="I68" i="1"/>
  <c r="N68" i="1" s="1"/>
  <c r="J68" i="1"/>
  <c r="I69" i="1"/>
  <c r="N69" i="1" s="1"/>
  <c r="J69" i="1"/>
  <c r="I70" i="1"/>
  <c r="N70" i="1" s="1"/>
  <c r="J70" i="1"/>
  <c r="I71" i="1"/>
  <c r="N71" i="1" s="1"/>
  <c r="J71" i="1"/>
  <c r="I72" i="1"/>
  <c r="N72" i="1" s="1"/>
  <c r="J72" i="1"/>
  <c r="I73" i="1"/>
  <c r="N73" i="1" s="1"/>
  <c r="J73" i="1"/>
  <c r="I74" i="1"/>
  <c r="N74" i="1" s="1"/>
  <c r="J74" i="1"/>
  <c r="I75" i="1"/>
  <c r="N75" i="1" s="1"/>
  <c r="J75" i="1"/>
  <c r="I76" i="1"/>
  <c r="N76" i="1" s="1"/>
  <c r="J76" i="1"/>
  <c r="I77" i="1"/>
  <c r="N77" i="1" s="1"/>
  <c r="J77" i="1"/>
  <c r="I78" i="1"/>
  <c r="N78" i="1" s="1"/>
  <c r="J78" i="1"/>
  <c r="I79" i="1"/>
  <c r="N79" i="1" s="1"/>
  <c r="J79" i="1"/>
  <c r="I80" i="1"/>
  <c r="N80" i="1" s="1"/>
  <c r="J80" i="1"/>
  <c r="I81" i="1"/>
  <c r="N81" i="1" s="1"/>
  <c r="J81" i="1"/>
  <c r="I82" i="1"/>
  <c r="N82" i="1" s="1"/>
  <c r="J82" i="1"/>
  <c r="I83" i="1"/>
  <c r="N83" i="1" s="1"/>
  <c r="J83" i="1"/>
  <c r="I84" i="1"/>
  <c r="N84" i="1" s="1"/>
  <c r="J84" i="1"/>
  <c r="I85" i="1"/>
  <c r="N85" i="1" s="1"/>
  <c r="J85" i="1"/>
  <c r="I86" i="1"/>
  <c r="N86" i="1" s="1"/>
  <c r="J86" i="1"/>
  <c r="I87" i="1"/>
  <c r="N87" i="1" s="1"/>
  <c r="J87" i="1"/>
  <c r="I88" i="1"/>
  <c r="N88" i="1" s="1"/>
  <c r="J88" i="1"/>
  <c r="I89" i="1"/>
  <c r="N89" i="1" s="1"/>
  <c r="J89" i="1"/>
  <c r="I90" i="1"/>
  <c r="N90" i="1" s="1"/>
  <c r="J90" i="1"/>
  <c r="I91" i="1"/>
  <c r="N91" i="1" s="1"/>
  <c r="J91" i="1"/>
  <c r="I92" i="1"/>
  <c r="N92" i="1" s="1"/>
  <c r="J92" i="1"/>
  <c r="I93" i="1"/>
  <c r="N93" i="1" s="1"/>
  <c r="J93" i="1"/>
  <c r="I94" i="1"/>
  <c r="N94" i="1" s="1"/>
  <c r="J94" i="1"/>
  <c r="B90" i="1"/>
  <c r="M90" i="1" s="1"/>
  <c r="B88" i="1"/>
  <c r="M88" i="1" s="1"/>
  <c r="B81" i="1"/>
  <c r="M81" i="1" s="1"/>
  <c r="B77" i="1"/>
  <c r="M77" i="1" s="1"/>
  <c r="B73" i="1"/>
  <c r="M73" i="1" s="1"/>
  <c r="B70" i="1"/>
  <c r="M70" i="1" s="1"/>
  <c r="B71" i="1"/>
  <c r="M71" i="1" s="1"/>
  <c r="B61" i="1"/>
  <c r="M61" i="1" s="1"/>
  <c r="B53" i="1"/>
  <c r="M53" i="1" s="1"/>
  <c r="B52" i="1"/>
  <c r="M52" i="1" s="1"/>
  <c r="B44" i="1"/>
  <c r="M44" i="1" s="1"/>
  <c r="B45" i="1"/>
  <c r="M45" i="1" s="1"/>
  <c r="B30" i="1"/>
  <c r="M30" i="1" s="1"/>
  <c r="B22" i="1"/>
  <c r="M22" i="1" s="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5" i="1"/>
  <c r="N95" i="1" s="1"/>
  <c r="J95" i="1"/>
  <c r="I96" i="1"/>
  <c r="N96" i="1" s="1"/>
  <c r="J96" i="1"/>
  <c r="I97" i="1"/>
  <c r="N97" i="1" s="1"/>
  <c r="J97" i="1"/>
  <c r="I98" i="1"/>
  <c r="N98" i="1" s="1"/>
  <c r="J98" i="1"/>
  <c r="I99" i="1"/>
  <c r="N99" i="1" s="1"/>
  <c r="J99" i="1"/>
  <c r="I100" i="1"/>
  <c r="N100" i="1" s="1"/>
  <c r="J100" i="1"/>
  <c r="I101" i="1"/>
  <c r="N101" i="1" s="1"/>
  <c r="J101" i="1"/>
  <c r="I102" i="1"/>
  <c r="N102" i="1" s="1"/>
  <c r="J102" i="1"/>
  <c r="I103" i="1"/>
  <c r="N103" i="1" s="1"/>
  <c r="J103" i="1"/>
  <c r="I104" i="1"/>
  <c r="N104" i="1" s="1"/>
  <c r="J104" i="1"/>
  <c r="I105" i="1"/>
  <c r="N105" i="1" s="1"/>
  <c r="J105" i="1"/>
  <c r="I106" i="1"/>
  <c r="N106" i="1" s="1"/>
  <c r="J106" i="1"/>
  <c r="I107" i="1"/>
  <c r="N107" i="1" s="1"/>
  <c r="J107" i="1"/>
  <c r="I108" i="1"/>
  <c r="N108" i="1" s="1"/>
  <c r="J108" i="1"/>
  <c r="I109" i="1"/>
  <c r="N109" i="1" s="1"/>
  <c r="J109" i="1"/>
  <c r="I110" i="1"/>
  <c r="N110" i="1" s="1"/>
  <c r="J110" i="1"/>
  <c r="I111" i="1"/>
  <c r="N111" i="1" s="1"/>
  <c r="J111" i="1"/>
  <c r="I112" i="1"/>
  <c r="N112" i="1" s="1"/>
  <c r="J112" i="1"/>
  <c r="I113" i="1"/>
  <c r="N113" i="1" s="1"/>
  <c r="J113" i="1"/>
  <c r="I114" i="1"/>
  <c r="N114" i="1" s="1"/>
  <c r="J114" i="1"/>
  <c r="I115" i="1"/>
  <c r="N115" i="1" s="1"/>
  <c r="J115" i="1"/>
  <c r="I116" i="1"/>
  <c r="N116" i="1" s="1"/>
  <c r="J116" i="1"/>
  <c r="I117" i="1"/>
  <c r="N117" i="1" s="1"/>
  <c r="J117" i="1"/>
  <c r="I118" i="1"/>
  <c r="N118" i="1" s="1"/>
  <c r="J118" i="1"/>
  <c r="I119" i="1"/>
  <c r="N119" i="1" s="1"/>
  <c r="J119" i="1"/>
  <c r="I120" i="1"/>
  <c r="N120" i="1" s="1"/>
  <c r="J120" i="1"/>
  <c r="I121" i="1"/>
  <c r="N121" i="1" s="1"/>
  <c r="J121" i="1"/>
  <c r="I122" i="1"/>
  <c r="N122" i="1" s="1"/>
  <c r="J122" i="1"/>
  <c r="I123" i="1"/>
  <c r="N123" i="1" s="1"/>
  <c r="J123" i="1"/>
  <c r="I124" i="1"/>
  <c r="N124" i="1" s="1"/>
  <c r="J124" i="1"/>
  <c r="I125" i="1"/>
  <c r="N125" i="1" s="1"/>
  <c r="J125" i="1"/>
  <c r="I126" i="1"/>
  <c r="N126" i="1" s="1"/>
  <c r="J126" i="1"/>
  <c r="I127" i="1"/>
  <c r="N127" i="1" s="1"/>
  <c r="J127" i="1"/>
  <c r="I128" i="1"/>
  <c r="N128" i="1" s="1"/>
  <c r="J128" i="1"/>
  <c r="I129" i="1"/>
  <c r="N129" i="1" s="1"/>
  <c r="J129" i="1"/>
  <c r="I130" i="1"/>
  <c r="N130" i="1" s="1"/>
  <c r="J130" i="1"/>
  <c r="I131" i="1"/>
  <c r="N131" i="1" s="1"/>
  <c r="J131" i="1"/>
  <c r="I132" i="1"/>
  <c r="N132" i="1" s="1"/>
  <c r="J132" i="1"/>
  <c r="I133" i="1"/>
  <c r="N133" i="1" s="1"/>
  <c r="J133" i="1"/>
  <c r="I134" i="1"/>
  <c r="N134" i="1" s="1"/>
  <c r="J134" i="1"/>
  <c r="I135" i="1"/>
  <c r="N135" i="1" s="1"/>
  <c r="J135" i="1"/>
  <c r="I136" i="1"/>
  <c r="N136" i="1" s="1"/>
  <c r="J136" i="1"/>
  <c r="I137" i="1"/>
  <c r="N137" i="1" s="1"/>
  <c r="J137" i="1"/>
  <c r="I138" i="1"/>
  <c r="N138" i="1" s="1"/>
  <c r="J138" i="1"/>
  <c r="I139" i="1"/>
  <c r="N139" i="1" s="1"/>
  <c r="J139" i="1"/>
  <c r="I140" i="1"/>
  <c r="N140" i="1" s="1"/>
  <c r="J140" i="1"/>
  <c r="I141" i="1"/>
  <c r="N141" i="1" s="1"/>
  <c r="J141" i="1"/>
  <c r="I142" i="1"/>
  <c r="N142" i="1" s="1"/>
  <c r="J142" i="1"/>
  <c r="I143" i="1"/>
  <c r="N143" i="1" s="1"/>
  <c r="J143" i="1"/>
  <c r="I144" i="1"/>
  <c r="N144" i="1" s="1"/>
  <c r="J144" i="1"/>
  <c r="I145" i="1"/>
  <c r="N145" i="1" s="1"/>
  <c r="J145" i="1"/>
  <c r="I146" i="1"/>
  <c r="N146" i="1" s="1"/>
  <c r="J146" i="1"/>
  <c r="I147" i="1"/>
  <c r="N147" i="1" s="1"/>
  <c r="J147" i="1"/>
  <c r="I148" i="1"/>
  <c r="N148" i="1" s="1"/>
  <c r="J148" i="1"/>
  <c r="I149" i="1"/>
  <c r="N149" i="1" s="1"/>
  <c r="J149" i="1"/>
  <c r="I150" i="1"/>
  <c r="N150" i="1" s="1"/>
  <c r="J150" i="1"/>
  <c r="I151" i="1"/>
  <c r="N151" i="1" s="1"/>
  <c r="J151" i="1"/>
  <c r="I152" i="1"/>
  <c r="N152" i="1" s="1"/>
  <c r="J152" i="1"/>
  <c r="I153" i="1"/>
  <c r="N153" i="1" s="1"/>
  <c r="J153" i="1"/>
  <c r="I154" i="1"/>
  <c r="N154" i="1" s="1"/>
  <c r="J154" i="1"/>
  <c r="I155" i="1"/>
  <c r="N155" i="1" s="1"/>
  <c r="J155" i="1"/>
  <c r="I156" i="1"/>
  <c r="N156" i="1" s="1"/>
  <c r="J156" i="1"/>
  <c r="I157" i="1"/>
  <c r="N157" i="1" s="1"/>
  <c r="J157" i="1"/>
  <c r="I158" i="1"/>
  <c r="N158" i="1" s="1"/>
  <c r="J158" i="1"/>
  <c r="I159" i="1"/>
  <c r="N159" i="1" s="1"/>
  <c r="J159" i="1"/>
  <c r="I160" i="1"/>
  <c r="N160" i="1" s="1"/>
  <c r="J160" i="1"/>
  <c r="I161" i="1"/>
  <c r="N161" i="1" s="1"/>
  <c r="J161" i="1"/>
  <c r="I162" i="1"/>
  <c r="N162" i="1" s="1"/>
  <c r="J162" i="1"/>
  <c r="I163" i="1"/>
  <c r="N163" i="1" s="1"/>
  <c r="J163" i="1"/>
  <c r="I164" i="1"/>
  <c r="N164" i="1" s="1"/>
  <c r="J164" i="1"/>
  <c r="I165" i="1"/>
  <c r="N165" i="1" s="1"/>
  <c r="J165" i="1"/>
  <c r="I166" i="1"/>
  <c r="N166" i="1" s="1"/>
  <c r="J166" i="1"/>
  <c r="I167" i="1"/>
  <c r="N167" i="1" s="1"/>
  <c r="J167" i="1"/>
  <c r="I168" i="1"/>
  <c r="N168" i="1" s="1"/>
  <c r="J168" i="1"/>
  <c r="I169" i="1"/>
  <c r="N169" i="1" s="1"/>
  <c r="J169" i="1"/>
  <c r="I170" i="1"/>
  <c r="N170" i="1" s="1"/>
  <c r="J170" i="1"/>
  <c r="I171" i="1"/>
  <c r="N171" i="1" s="1"/>
  <c r="J171" i="1"/>
  <c r="I172" i="1"/>
  <c r="N172" i="1" s="1"/>
  <c r="J172" i="1"/>
  <c r="I173" i="1"/>
  <c r="N173" i="1" s="1"/>
  <c r="J173" i="1"/>
  <c r="I174" i="1"/>
  <c r="N174" i="1" s="1"/>
  <c r="J174" i="1"/>
  <c r="I175" i="1"/>
  <c r="N175" i="1" s="1"/>
  <c r="J175" i="1"/>
  <c r="I176" i="1"/>
  <c r="N176" i="1" s="1"/>
  <c r="J176" i="1"/>
  <c r="I177" i="1"/>
  <c r="N177" i="1" s="1"/>
  <c r="J177" i="1"/>
  <c r="I178" i="1"/>
  <c r="N178" i="1" s="1"/>
  <c r="J178" i="1"/>
  <c r="I179" i="1"/>
  <c r="N179" i="1" s="1"/>
  <c r="J179" i="1"/>
  <c r="I180" i="1"/>
  <c r="N180" i="1" s="1"/>
  <c r="J180" i="1"/>
  <c r="I181" i="1"/>
  <c r="N181" i="1" s="1"/>
  <c r="J181" i="1"/>
  <c r="I182" i="1"/>
  <c r="N182" i="1" s="1"/>
  <c r="J182" i="1"/>
  <c r="I183" i="1"/>
  <c r="N183" i="1" s="1"/>
  <c r="J183" i="1"/>
  <c r="I184" i="1"/>
  <c r="N184" i="1" s="1"/>
  <c r="J184" i="1"/>
  <c r="I185" i="1"/>
  <c r="N185" i="1" s="1"/>
  <c r="J185" i="1"/>
  <c r="I186" i="1"/>
  <c r="N186" i="1" s="1"/>
  <c r="J186" i="1"/>
  <c r="I187" i="1"/>
  <c r="N187" i="1" s="1"/>
  <c r="J187" i="1"/>
  <c r="I188" i="1"/>
  <c r="N188" i="1" s="1"/>
  <c r="J188" i="1"/>
  <c r="I189" i="1"/>
  <c r="N189" i="1" s="1"/>
  <c r="J189" i="1"/>
  <c r="I190" i="1"/>
  <c r="N190" i="1" s="1"/>
  <c r="J190" i="1"/>
  <c r="I191" i="1"/>
  <c r="N191" i="1" s="1"/>
  <c r="J191" i="1"/>
  <c r="I192" i="1"/>
  <c r="N192" i="1" s="1"/>
  <c r="J192" i="1"/>
  <c r="I193" i="1"/>
  <c r="N193" i="1" s="1"/>
  <c r="J193" i="1"/>
  <c r="I194" i="1"/>
  <c r="N194" i="1" s="1"/>
  <c r="J194" i="1"/>
  <c r="I195" i="1"/>
  <c r="N195" i="1" s="1"/>
  <c r="J195" i="1"/>
  <c r="I196" i="1"/>
  <c r="N196" i="1" s="1"/>
  <c r="J196" i="1"/>
  <c r="I197" i="1"/>
  <c r="N197" i="1" s="1"/>
  <c r="J197" i="1"/>
  <c r="I198" i="1"/>
  <c r="N198" i="1" s="1"/>
  <c r="J198" i="1"/>
  <c r="I199" i="1"/>
  <c r="N199" i="1" s="1"/>
  <c r="J199" i="1"/>
  <c r="I200" i="1"/>
  <c r="N200" i="1" s="1"/>
  <c r="J200" i="1"/>
  <c r="I201" i="1"/>
  <c r="N201" i="1" s="1"/>
  <c r="J201" i="1"/>
  <c r="I202" i="1"/>
  <c r="N202" i="1" s="1"/>
  <c r="J202" i="1"/>
  <c r="I203" i="1"/>
  <c r="N203" i="1" s="1"/>
  <c r="J203" i="1"/>
  <c r="I204" i="1"/>
  <c r="N204" i="1" s="1"/>
  <c r="J204" i="1"/>
  <c r="I205" i="1"/>
  <c r="N205" i="1" s="1"/>
  <c r="J205" i="1"/>
  <c r="I206" i="1"/>
  <c r="N206" i="1" s="1"/>
  <c r="J206" i="1"/>
  <c r="I207" i="1"/>
  <c r="N207" i="1" s="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B21" i="1" l="1"/>
  <c r="M21" i="1" s="1"/>
  <c r="B23" i="1"/>
  <c r="M23" i="1" s="1"/>
  <c r="B24" i="1"/>
  <c r="M24" i="1" s="1"/>
  <c r="B28" i="1"/>
  <c r="M28" i="1" s="1"/>
  <c r="B29" i="1"/>
  <c r="M29" i="1" s="1"/>
  <c r="B31" i="1"/>
  <c r="M31" i="1" s="1"/>
  <c r="B35" i="1"/>
  <c r="M35" i="1" s="1"/>
  <c r="B36" i="1"/>
  <c r="M36" i="1" s="1"/>
  <c r="B41" i="1"/>
  <c r="M41" i="1" s="1"/>
  <c r="B42" i="1"/>
  <c r="M42" i="1" s="1"/>
  <c r="B93" i="1"/>
  <c r="M93" i="1" s="1"/>
  <c r="B97" i="1"/>
  <c r="M97" i="1" s="1"/>
  <c r="B115" i="1"/>
  <c r="M115" i="1" s="1"/>
  <c r="B116" i="1"/>
  <c r="M116" i="1" s="1"/>
  <c r="B117" i="1"/>
  <c r="M117" i="1" s="1"/>
  <c r="B122" i="1"/>
  <c r="M122" i="1" s="1"/>
  <c r="B123" i="1"/>
  <c r="M123" i="1" s="1"/>
  <c r="B135" i="1"/>
  <c r="M135" i="1" s="1"/>
  <c r="B136" i="1"/>
  <c r="M136" i="1" s="1"/>
  <c r="B137" i="1"/>
  <c r="M137" i="1" s="1"/>
  <c r="B138" i="1"/>
  <c r="M138" i="1" s="1"/>
  <c r="B140" i="1"/>
  <c r="M140" i="1" s="1"/>
  <c r="B142" i="1"/>
  <c r="M142" i="1" s="1"/>
  <c r="B147" i="1"/>
  <c r="M147" i="1" s="1"/>
  <c r="B149" i="1"/>
  <c r="M149" i="1" s="1"/>
  <c r="B151" i="1"/>
  <c r="M151" i="1" s="1"/>
  <c r="B190" i="1"/>
  <c r="M190" i="1" s="1"/>
  <c r="B192" i="1"/>
  <c r="M192" i="1" s="1"/>
  <c r="B203" i="1"/>
  <c r="M203" i="1" s="1"/>
  <c r="B204" i="1"/>
  <c r="M204" i="1" s="1"/>
  <c r="B219" i="1"/>
  <c r="M219" i="1" s="1"/>
  <c r="B227" i="1"/>
  <c r="M227" i="1" s="1"/>
  <c r="B228" i="1"/>
  <c r="M228" i="1" s="1"/>
  <c r="B241" i="1"/>
  <c r="M241" i="1" s="1"/>
  <c r="B244" i="1"/>
  <c r="M244" i="1" s="1"/>
  <c r="B246" i="1"/>
  <c r="M246" i="1" s="1"/>
  <c r="B255" i="1"/>
  <c r="M255" i="1" s="1"/>
  <c r="B262" i="1"/>
  <c r="M262" i="1" s="1"/>
  <c r="B264" i="1"/>
  <c r="M264" i="1" s="1"/>
  <c r="B268" i="1"/>
  <c r="M268" i="1" s="1"/>
  <c r="B274" i="1"/>
  <c r="M274" i="1" s="1"/>
  <c r="B296" i="1"/>
  <c r="M296" i="1" s="1"/>
  <c r="B298" i="1"/>
  <c r="M298" i="1" s="1"/>
  <c r="B301" i="1"/>
  <c r="M301" i="1" s="1"/>
  <c r="B303" i="1"/>
  <c r="M303" i="1" s="1"/>
  <c r="B304" i="1"/>
  <c r="M304" i="1" s="1"/>
  <c r="B309" i="1"/>
  <c r="M309" i="1" s="1"/>
  <c r="B152" i="1"/>
  <c r="M152" i="1" s="1"/>
  <c r="B158" i="1"/>
  <c r="M158" i="1" s="1"/>
  <c r="B2" i="1"/>
  <c r="M2" i="1" s="1"/>
  <c r="B275" i="1"/>
  <c r="M275" i="1" s="1"/>
  <c r="B168" i="1"/>
  <c r="M168" i="1" s="1"/>
  <c r="A14" i="10"/>
  <c r="A13" i="11"/>
  <c r="P2" i="11"/>
  <c r="P3" i="11"/>
  <c r="P4" i="11"/>
  <c r="P5" i="11"/>
  <c r="P6" i="11"/>
  <c r="P7" i="11"/>
  <c r="P8" i="11"/>
  <c r="P9" i="11"/>
  <c r="P10" i="11"/>
  <c r="P11" i="11"/>
  <c r="P12" i="11"/>
  <c r="N12" i="11"/>
  <c r="P13" i="11"/>
  <c r="N13" i="11"/>
  <c r="P1" i="11"/>
  <c r="J507" i="1"/>
  <c r="J505" i="1"/>
  <c r="J506" i="1"/>
  <c r="J508" i="1"/>
  <c r="N4" i="1"/>
  <c r="N5" i="1"/>
  <c r="N6" i="1"/>
  <c r="N7" i="1"/>
  <c r="N8" i="1"/>
  <c r="N9" i="1"/>
  <c r="N10" i="1"/>
  <c r="N11" i="1"/>
  <c r="N12" i="1"/>
  <c r="N14" i="1"/>
  <c r="N15" i="1"/>
  <c r="N16" i="1"/>
  <c r="N211" i="1"/>
  <c r="N212" i="1"/>
  <c r="N213" i="1"/>
  <c r="N231" i="1"/>
  <c r="N232" i="1"/>
  <c r="N233" i="1"/>
  <c r="N235" i="1"/>
  <c r="N234" i="1"/>
  <c r="N237" i="1"/>
  <c r="N238" i="1"/>
  <c r="N245" i="1"/>
  <c r="N250" i="1"/>
  <c r="N253" i="1"/>
  <c r="N257" i="1"/>
  <c r="N259" i="1"/>
  <c r="N260" i="1"/>
  <c r="N276" i="1"/>
  <c r="N277" i="1"/>
  <c r="N283" i="1"/>
  <c r="N284" i="1"/>
  <c r="N285" i="1"/>
  <c r="N286" i="1"/>
  <c r="N287" i="1"/>
  <c r="N288" i="1"/>
  <c r="N289" i="1"/>
  <c r="N290" i="1"/>
  <c r="N291" i="1"/>
  <c r="N293" i="1"/>
  <c r="N292" i="1"/>
  <c r="N294" i="1"/>
  <c r="N297" i="1"/>
  <c r="N305" i="1"/>
  <c r="N307" i="1"/>
  <c r="N311" i="1"/>
  <c r="N312" i="1"/>
  <c r="N314" i="1"/>
  <c r="N315" i="1"/>
  <c r="N316" i="1"/>
  <c r="N313" i="1"/>
  <c r="N240" i="1"/>
  <c r="N317" i="1"/>
  <c r="N318" i="1"/>
  <c r="N321" i="1"/>
  <c r="N322" i="1"/>
  <c r="N324" i="1"/>
  <c r="N325" i="1"/>
  <c r="N326" i="1"/>
  <c r="N327" i="1"/>
  <c r="N328" i="1"/>
  <c r="N334" i="1"/>
  <c r="N337" i="1"/>
  <c r="N338" i="1"/>
  <c r="N339" i="1"/>
  <c r="N341" i="1"/>
  <c r="N342" i="1"/>
  <c r="N343" i="1"/>
  <c r="N344" i="1"/>
  <c r="N345" i="1"/>
  <c r="N352" i="1"/>
  <c r="N353" i="1"/>
  <c r="N354" i="1"/>
  <c r="N355" i="1"/>
  <c r="N356" i="1"/>
  <c r="N357" i="1"/>
  <c r="N358" i="1"/>
  <c r="N359" i="1"/>
  <c r="N367" i="1"/>
  <c r="N368" i="1"/>
  <c r="N369" i="1"/>
  <c r="N370" i="1"/>
  <c r="N371" i="1"/>
  <c r="N373" i="1"/>
  <c r="N374" i="1"/>
  <c r="N376" i="1"/>
  <c r="N377" i="1"/>
  <c r="N378" i="1"/>
  <c r="N379" i="1"/>
  <c r="N372" i="1"/>
  <c r="N394" i="1"/>
  <c r="N398" i="1"/>
  <c r="N399" i="1"/>
  <c r="N400" i="1"/>
  <c r="N401" i="1"/>
  <c r="N402" i="1"/>
  <c r="N403" i="1"/>
  <c r="N409" i="1"/>
  <c r="N410" i="1"/>
  <c r="N413" i="1"/>
  <c r="N414" i="1"/>
  <c r="N446" i="1"/>
  <c r="N447" i="1"/>
  <c r="N448" i="1"/>
  <c r="N449" i="1"/>
  <c r="N450" i="1"/>
  <c r="N451" i="1"/>
  <c r="N453" i="1"/>
  <c r="N454" i="1"/>
  <c r="N455" i="1"/>
  <c r="N456" i="1"/>
  <c r="N458" i="1"/>
  <c r="N459" i="1"/>
  <c r="N467" i="1"/>
  <c r="N468" i="1"/>
  <c r="N469" i="1"/>
  <c r="N470" i="1"/>
  <c r="N495" i="1"/>
  <c r="N500" i="1"/>
  <c r="N501" i="1"/>
  <c r="N502" i="1"/>
  <c r="N503" i="1"/>
  <c r="N504" i="1"/>
  <c r="I505" i="1"/>
  <c r="N505" i="1" s="1"/>
  <c r="I506" i="1"/>
  <c r="N506" i="1" s="1"/>
  <c r="N296" i="1"/>
  <c r="N298" i="1"/>
  <c r="N303" i="1"/>
  <c r="N420" i="1"/>
  <c r="N440" i="1"/>
  <c r="N262" i="1"/>
  <c r="N261" i="1"/>
  <c r="N280" i="1"/>
  <c r="N349" i="1"/>
  <c r="N387" i="1"/>
  <c r="N386" i="1"/>
  <c r="N392" i="1"/>
  <c r="N444" i="1"/>
  <c r="N226" i="1"/>
  <c r="N223" i="1"/>
  <c r="N329" i="1"/>
  <c r="N380" i="1"/>
  <c r="N395" i="1"/>
  <c r="N404" i="1"/>
  <c r="N442" i="1"/>
  <c r="N309" i="1"/>
  <c r="N217" i="1"/>
  <c r="N278" i="1"/>
  <c r="N390" i="1"/>
  <c r="N485" i="1"/>
  <c r="N490" i="1"/>
  <c r="N219" i="1"/>
  <c r="N227" i="1"/>
  <c r="N242" i="1"/>
  <c r="N254" i="1"/>
  <c r="N258" i="1"/>
  <c r="N295" i="1"/>
  <c r="N302" i="1"/>
  <c r="N2" i="1"/>
  <c r="N208" i="1"/>
  <c r="N214" i="1"/>
  <c r="N216" i="1"/>
  <c r="N249" i="1"/>
  <c r="N279" i="1"/>
  <c r="N18" i="1"/>
  <c r="N17" i="1"/>
  <c r="N319" i="1"/>
  <c r="N330" i="1"/>
  <c r="N335" i="1"/>
  <c r="N346" i="1"/>
  <c r="N348" i="1"/>
  <c r="N360" i="1"/>
  <c r="N363" i="1"/>
  <c r="N381" i="1"/>
  <c r="N383" i="1"/>
  <c r="N385" i="1"/>
  <c r="N391" i="1"/>
  <c r="N396" i="1"/>
  <c r="N411" i="1"/>
  <c r="N415" i="1"/>
  <c r="N427" i="1"/>
  <c r="N429" i="1"/>
  <c r="N431" i="1"/>
  <c r="N434" i="1"/>
  <c r="N437" i="1"/>
  <c r="N439" i="1"/>
  <c r="N462" i="1"/>
  <c r="N464" i="1"/>
  <c r="N471" i="1"/>
  <c r="N493" i="1"/>
  <c r="I507" i="1"/>
  <c r="N507" i="1" s="1"/>
  <c r="N19" i="1"/>
  <c r="N299" i="1"/>
  <c r="N416" i="1"/>
  <c r="N460" i="1"/>
  <c r="N472" i="1"/>
  <c r="N473" i="1"/>
  <c r="N476" i="1"/>
  <c r="N477" i="1"/>
  <c r="N478" i="1"/>
  <c r="N486" i="1"/>
  <c r="N487" i="1"/>
  <c r="N488" i="1"/>
  <c r="N221" i="1"/>
  <c r="I508" i="1"/>
  <c r="I509" i="1"/>
  <c r="N509" i="1" s="1"/>
  <c r="I510" i="1"/>
  <c r="N510" i="1" s="1"/>
  <c r="I511" i="1"/>
  <c r="N511" i="1" s="1"/>
  <c r="I512" i="1"/>
  <c r="N512" i="1" s="1"/>
  <c r="I513" i="1"/>
  <c r="I514" i="1"/>
  <c r="I515" i="1"/>
  <c r="N515" i="1" s="1"/>
  <c r="I516" i="1"/>
  <c r="N516" i="1" s="1"/>
  <c r="I517" i="1"/>
  <c r="N517" i="1" s="1"/>
  <c r="I518" i="1"/>
  <c r="N518" i="1" s="1"/>
  <c r="I519" i="1"/>
  <c r="N519" i="1" s="1"/>
  <c r="I520" i="1"/>
  <c r="I521" i="1"/>
  <c r="N521" i="1" s="1"/>
  <c r="I522" i="1"/>
  <c r="N522" i="1" s="1"/>
  <c r="I523" i="1"/>
  <c r="N523" i="1" s="1"/>
  <c r="I524" i="1"/>
  <c r="I525" i="1"/>
  <c r="I526" i="1"/>
  <c r="I527" i="1"/>
  <c r="I528" i="1"/>
  <c r="N528" i="1" s="1"/>
  <c r="I529" i="1"/>
  <c r="N529" i="1" s="1"/>
  <c r="I530" i="1"/>
  <c r="I531" i="1"/>
  <c r="N531" i="1" s="1"/>
  <c r="I532" i="1"/>
  <c r="I533" i="1"/>
  <c r="N533" i="1" s="1"/>
  <c r="I534" i="1"/>
  <c r="N534" i="1" s="1"/>
  <c r="I535" i="1"/>
  <c r="N535" i="1" s="1"/>
  <c r="I536" i="1"/>
  <c r="I537" i="1"/>
  <c r="I538" i="1"/>
  <c r="I539" i="1"/>
  <c r="I540" i="1"/>
  <c r="N540" i="1" s="1"/>
  <c r="I541" i="1"/>
  <c r="N541" i="1" s="1"/>
  <c r="I542" i="1"/>
  <c r="N542" i="1" s="1"/>
  <c r="I543" i="1"/>
  <c r="N543" i="1" s="1"/>
  <c r="I544" i="1"/>
  <c r="I545" i="1"/>
  <c r="N545" i="1" s="1"/>
  <c r="I546" i="1"/>
  <c r="N546" i="1" s="1"/>
  <c r="I547" i="1"/>
  <c r="N547" i="1" s="1"/>
  <c r="I548" i="1"/>
  <c r="I549" i="1"/>
  <c r="I550" i="1"/>
  <c r="I551" i="1"/>
  <c r="I552" i="1"/>
  <c r="N552" i="1" s="1"/>
  <c r="I553" i="1"/>
  <c r="N553" i="1" s="1"/>
  <c r="I554" i="1"/>
  <c r="N554" i="1" s="1"/>
  <c r="I555" i="1"/>
  <c r="N555" i="1" s="1"/>
  <c r="I556" i="1"/>
  <c r="N556" i="1" s="1"/>
  <c r="I557" i="1"/>
  <c r="N557" i="1" s="1"/>
  <c r="I558" i="1"/>
  <c r="N558" i="1" s="1"/>
  <c r="I559" i="1"/>
  <c r="I560" i="1"/>
  <c r="I561" i="1"/>
  <c r="I562" i="1"/>
  <c r="I563" i="1"/>
  <c r="I564" i="1"/>
  <c r="N564" i="1" s="1"/>
  <c r="I565" i="1"/>
  <c r="N565" i="1" s="1"/>
  <c r="I566" i="1"/>
  <c r="N566" i="1" s="1"/>
  <c r="I567" i="1"/>
  <c r="N567" i="1" s="1"/>
  <c r="I568" i="1"/>
  <c r="N568" i="1" s="1"/>
  <c r="I569" i="1"/>
  <c r="N569" i="1" s="1"/>
  <c r="I570" i="1"/>
  <c r="I571" i="1"/>
  <c r="I572" i="1"/>
  <c r="I573" i="1"/>
  <c r="I574" i="1"/>
  <c r="I575" i="1"/>
  <c r="I576" i="1"/>
  <c r="N576" i="1" s="1"/>
  <c r="I577" i="1"/>
  <c r="N577" i="1" s="1"/>
  <c r="I578" i="1"/>
  <c r="I579" i="1"/>
  <c r="N579" i="1" s="1"/>
  <c r="I580" i="1"/>
  <c r="N580" i="1" s="1"/>
  <c r="I581" i="1"/>
  <c r="N581" i="1" s="1"/>
  <c r="I582" i="1"/>
  <c r="I583" i="1"/>
  <c r="I584" i="1"/>
  <c r="I585" i="1"/>
  <c r="I586" i="1"/>
  <c r="I587" i="1"/>
  <c r="N587" i="1" s="1"/>
  <c r="I588" i="1"/>
  <c r="N588" i="1" s="1"/>
  <c r="I589" i="1"/>
  <c r="N589" i="1" s="1"/>
  <c r="I590" i="1"/>
  <c r="N590" i="1" s="1"/>
  <c r="I591" i="1"/>
  <c r="N591" i="1" s="1"/>
  <c r="I592" i="1"/>
  <c r="N592" i="1" s="1"/>
  <c r="I593" i="1"/>
  <c r="I594" i="1"/>
  <c r="I595" i="1"/>
  <c r="I596" i="1"/>
  <c r="I597" i="1"/>
  <c r="I598" i="1"/>
  <c r="I599" i="1"/>
  <c r="I600" i="1"/>
  <c r="N600" i="1" s="1"/>
  <c r="I601" i="1"/>
  <c r="N601" i="1" s="1"/>
  <c r="I602" i="1"/>
  <c r="N602" i="1" s="1"/>
  <c r="I603" i="1"/>
  <c r="N603" i="1" s="1"/>
  <c r="I604" i="1"/>
  <c r="N604" i="1" s="1"/>
  <c r="I605" i="1"/>
  <c r="I606" i="1"/>
  <c r="I607" i="1"/>
  <c r="I608" i="1"/>
  <c r="I609" i="1"/>
  <c r="I610" i="1"/>
  <c r="I611" i="1"/>
  <c r="N611" i="1" s="1"/>
  <c r="I612" i="1"/>
  <c r="N612" i="1" s="1"/>
  <c r="I613" i="1"/>
  <c r="N613" i="1" s="1"/>
  <c r="I614" i="1"/>
  <c r="N614"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09" i="1"/>
  <c r="N220" i="1"/>
  <c r="N264" i="1"/>
  <c r="N301" i="1"/>
  <c r="N388" i="1"/>
  <c r="N389" i="1"/>
  <c r="N393" i="1"/>
  <c r="N397" i="1"/>
  <c r="N406" i="1"/>
  <c r="N304" i="1"/>
  <c r="N275" i="1"/>
  <c r="N407" i="1"/>
  <c r="N412" i="1"/>
  <c r="N282" i="1"/>
  <c r="N418" i="1"/>
  <c r="N421" i="1"/>
  <c r="N210" i="1"/>
  <c r="N423" i="1"/>
  <c r="N215" i="1"/>
  <c r="N425" i="1"/>
  <c r="N426" i="1"/>
  <c r="N492" i="1"/>
  <c r="N428" i="1"/>
  <c r="N432" i="1"/>
  <c r="N306" i="1"/>
  <c r="N251" i="1"/>
  <c r="N436" i="1"/>
  <c r="N438" i="1"/>
  <c r="N281" i="1"/>
  <c r="N252" i="1"/>
  <c r="N239" i="1"/>
  <c r="N333" i="1"/>
  <c r="N441" i="1"/>
  <c r="N461" i="1"/>
  <c r="N241" i="1"/>
  <c r="N463" i="1"/>
  <c r="N465" i="1"/>
  <c r="N228" i="1"/>
  <c r="N466" i="1"/>
  <c r="N482" i="1"/>
  <c r="N320" i="1"/>
  <c r="N483" i="1"/>
  <c r="N331" i="1"/>
  <c r="N332" i="1"/>
  <c r="N336" i="1"/>
  <c r="N347" i="1"/>
  <c r="N350" i="1"/>
  <c r="N361" i="1"/>
  <c r="N474" i="1"/>
  <c r="N248" i="1"/>
  <c r="N494" i="1"/>
  <c r="N246" i="1"/>
  <c r="N497" i="1"/>
  <c r="N445" i="1"/>
  <c r="N435" i="1"/>
  <c r="N364" i="1"/>
  <c r="N365" i="1"/>
  <c r="N222" i="1"/>
  <c r="N230" i="1"/>
  <c r="N20" i="1"/>
  <c r="N255" i="1"/>
  <c r="N351" i="1"/>
  <c r="N382" i="1"/>
  <c r="N417" i="1"/>
  <c r="N430" i="1"/>
  <c r="N366" i="1"/>
  <c r="N263" i="1"/>
  <c r="N498" i="1"/>
  <c r="N489" i="1"/>
  <c r="N244" i="1"/>
  <c r="N384" i="1"/>
  <c r="N408" i="1"/>
  <c r="N499" i="1"/>
  <c r="N247" i="1"/>
  <c r="N243" i="1"/>
  <c r="N224" i="1"/>
  <c r="N225" i="1"/>
  <c r="N21" i="1"/>
  <c r="N265" i="1"/>
  <c r="N266" i="1"/>
  <c r="N267" i="1"/>
  <c r="N268" i="1"/>
  <c r="N269" i="1"/>
  <c r="N270" i="1"/>
  <c r="N272" i="1"/>
  <c r="N273" i="1"/>
  <c r="N274" i="1"/>
  <c r="N308" i="1"/>
  <c r="N271" i="1"/>
  <c r="N300" i="1"/>
  <c r="N218" i="1"/>
  <c r="N229" i="1"/>
  <c r="N256" i="1"/>
  <c r="N310" i="1"/>
  <c r="H3" i="7"/>
  <c r="I4" i="9"/>
  <c r="L129" i="9"/>
  <c r="J129" i="9"/>
  <c r="H130" i="9"/>
  <c r="N14" i="11"/>
  <c r="N15" i="11"/>
  <c r="N16" i="11"/>
  <c r="N17" i="11"/>
  <c r="N18" i="11"/>
  <c r="N19" i="11"/>
  <c r="N457" i="1"/>
  <c r="N236" i="1"/>
  <c r="N340" i="1"/>
  <c r="N3" i="1"/>
  <c r="L456" i="1"/>
  <c r="B456" i="1"/>
  <c r="M456" i="1" s="1"/>
  <c r="L255" i="1"/>
  <c r="L214" i="1"/>
  <c r="B214" i="1"/>
  <c r="M214" i="1" s="1"/>
  <c r="L490" i="1"/>
  <c r="B490" i="1"/>
  <c r="M490" i="1" s="1"/>
  <c r="L280" i="1"/>
  <c r="B280" i="1"/>
  <c r="M280" i="1" s="1"/>
  <c r="L332" i="1"/>
  <c r="B332" i="1"/>
  <c r="M332" i="1" s="1"/>
  <c r="L452" i="1"/>
  <c r="L250" i="1"/>
  <c r="L253" i="1"/>
  <c r="L257" i="1"/>
  <c r="L259" i="1"/>
  <c r="L260" i="1"/>
  <c r="L276" i="1"/>
  <c r="L277" i="1"/>
  <c r="L283" i="1"/>
  <c r="B237" i="1"/>
  <c r="M237" i="1" s="1"/>
  <c r="B155" i="1"/>
  <c r="M155" i="1" s="1"/>
  <c r="B216" i="1"/>
  <c r="M216" i="1" s="1"/>
  <c r="B231" i="1"/>
  <c r="M231" i="1" s="1"/>
  <c r="B238" i="1"/>
  <c r="M238" i="1" s="1"/>
  <c r="B245" i="1"/>
  <c r="M245" i="1" s="1"/>
  <c r="B315" i="1"/>
  <c r="M315" i="1" s="1"/>
  <c r="B230" i="1"/>
  <c r="M230" i="1" s="1"/>
  <c r="B157" i="1"/>
  <c r="M157" i="1" s="1"/>
  <c r="B504" i="1"/>
  <c r="M504" i="1" s="1"/>
  <c r="B501" i="1"/>
  <c r="M501" i="1" s="1"/>
  <c r="B503" i="1"/>
  <c r="M503" i="1" s="1"/>
  <c r="B284" i="1"/>
  <c r="M284" i="1" s="1"/>
  <c r="B311" i="1"/>
  <c r="M311" i="1" s="1"/>
  <c r="B325" i="1"/>
  <c r="M325" i="1" s="1"/>
  <c r="B120" i="1"/>
  <c r="M120" i="1" s="1"/>
  <c r="B294" i="1"/>
  <c r="M294" i="1" s="1"/>
  <c r="B313" i="1"/>
  <c r="M313" i="1" s="1"/>
  <c r="B353" i="1"/>
  <c r="M353" i="1" s="1"/>
  <c r="B441" i="1"/>
  <c r="M441" i="1" s="1"/>
  <c r="B287" i="1"/>
  <c r="M287" i="1" s="1"/>
  <c r="B327" i="1"/>
  <c r="M327" i="1" s="1"/>
  <c r="B495" i="1"/>
  <c r="M495" i="1" s="1"/>
  <c r="B500" i="1"/>
  <c r="M500" i="1" s="1"/>
  <c r="B377" i="1"/>
  <c r="M377" i="1" s="1"/>
  <c r="B181" i="1"/>
  <c r="M181" i="1" s="1"/>
  <c r="B26" i="1"/>
  <c r="M26" i="1" s="1"/>
  <c r="B27" i="1"/>
  <c r="M27" i="1" s="1"/>
  <c r="B393" i="1"/>
  <c r="M393" i="1" s="1"/>
  <c r="B79" i="1"/>
  <c r="M79" i="1" s="1"/>
  <c r="B80" i="1"/>
  <c r="M80" i="1" s="1"/>
  <c r="B378" i="1"/>
  <c r="M378" i="1" s="1"/>
  <c r="B489" i="1"/>
  <c r="M489" i="1" s="1"/>
  <c r="B225" i="1"/>
  <c r="M225" i="1" s="1"/>
  <c r="B48" i="1"/>
  <c r="M48" i="1" s="1"/>
  <c r="B463" i="1"/>
  <c r="M463" i="1" s="1"/>
  <c r="B465" i="1"/>
  <c r="M465" i="1" s="1"/>
  <c r="B222" i="1"/>
  <c r="M222" i="1" s="1"/>
  <c r="B218" i="1"/>
  <c r="M218" i="1" s="1"/>
  <c r="B153" i="1"/>
  <c r="M153" i="1" s="1"/>
  <c r="B3" i="1"/>
  <c r="M3" i="1" s="1"/>
  <c r="B133" i="1"/>
  <c r="M133" i="1" s="1"/>
  <c r="B148" i="1"/>
  <c r="M148" i="1" s="1"/>
  <c r="B150" i="1"/>
  <c r="M150" i="1" s="1"/>
  <c r="B188" i="1"/>
  <c r="M188" i="1" s="1"/>
  <c r="B189" i="1"/>
  <c r="M189" i="1" s="1"/>
  <c r="B213" i="1"/>
  <c r="M213" i="1" s="1"/>
  <c r="B199" i="1"/>
  <c r="M199" i="1" s="1"/>
  <c r="B105" i="1"/>
  <c r="M105" i="1" s="1"/>
  <c r="B112" i="1"/>
  <c r="M112" i="1" s="1"/>
  <c r="B127" i="1"/>
  <c r="M127" i="1" s="1"/>
  <c r="B128" i="1"/>
  <c r="M128" i="1" s="1"/>
  <c r="B166" i="1"/>
  <c r="M166" i="1" s="1"/>
  <c r="B350" i="1"/>
  <c r="M350" i="1" s="1"/>
  <c r="B365" i="1"/>
  <c r="M365" i="1" s="1"/>
  <c r="B134" i="1"/>
  <c r="M134" i="1" s="1"/>
  <c r="B498" i="1"/>
  <c r="M498" i="1" s="1"/>
  <c r="B356" i="1"/>
  <c r="M356" i="1" s="1"/>
  <c r="B399" i="1"/>
  <c r="M399" i="1" s="1"/>
  <c r="B470" i="1"/>
  <c r="M470" i="1" s="1"/>
  <c r="B386" i="1"/>
  <c r="M386" i="1" s="1"/>
  <c r="B64" i="1"/>
  <c r="M64" i="1" s="1"/>
  <c r="B278" i="1"/>
  <c r="M278" i="1" s="1"/>
  <c r="B390" i="1"/>
  <c r="M390" i="1" s="1"/>
  <c r="B56" i="1"/>
  <c r="M56" i="1" s="1"/>
  <c r="B65" i="1"/>
  <c r="M65" i="1" s="1"/>
  <c r="B109" i="1"/>
  <c r="M109" i="1" s="1"/>
  <c r="B164" i="1"/>
  <c r="M164" i="1" s="1"/>
  <c r="B483" i="1"/>
  <c r="M483" i="1" s="1"/>
  <c r="B205" i="1"/>
  <c r="M205" i="1" s="1"/>
  <c r="B281" i="1"/>
  <c r="M281" i="1" s="1"/>
  <c r="B320" i="1"/>
  <c r="M320" i="1" s="1"/>
  <c r="B172" i="1"/>
  <c r="M172" i="1" s="1"/>
  <c r="B119" i="1"/>
  <c r="M119" i="1" s="1"/>
  <c r="B94" i="1"/>
  <c r="M94" i="1" s="1"/>
  <c r="B104" i="1"/>
  <c r="M104" i="1" s="1"/>
  <c r="B364" i="1"/>
  <c r="M364" i="1" s="1"/>
  <c r="B282" i="1"/>
  <c r="M282" i="1" s="1"/>
  <c r="B351" i="1"/>
  <c r="M351" i="1" s="1"/>
  <c r="B33" i="1"/>
  <c r="M33" i="1" s="1"/>
  <c r="B331" i="1"/>
  <c r="M331" i="1" s="1"/>
  <c r="B468" i="1"/>
  <c r="M468" i="1" s="1"/>
  <c r="B57" i="1"/>
  <c r="M57" i="1" s="1"/>
  <c r="B92" i="1"/>
  <c r="M92" i="1" s="1"/>
  <c r="B76" i="1"/>
  <c r="M76" i="1" s="1"/>
  <c r="B108" i="1"/>
  <c r="M108" i="1" s="1"/>
  <c r="B129" i="1"/>
  <c r="M129" i="1" s="1"/>
  <c r="B312" i="1"/>
  <c r="M312" i="1" s="1"/>
  <c r="B372" i="1"/>
  <c r="M372" i="1" s="1"/>
  <c r="B394" i="1"/>
  <c r="M394" i="1" s="1"/>
  <c r="B452" i="1"/>
  <c r="M452" i="1" s="1"/>
  <c r="B250" i="1"/>
  <c r="M250" i="1" s="1"/>
  <c r="B253" i="1"/>
  <c r="M253" i="1" s="1"/>
  <c r="B257" i="1"/>
  <c r="M257" i="1" s="1"/>
  <c r="B259" i="1"/>
  <c r="M259" i="1" s="1"/>
  <c r="B260" i="1"/>
  <c r="M260" i="1" s="1"/>
  <c r="B276" i="1"/>
  <c r="M276" i="1" s="1"/>
  <c r="B277" i="1"/>
  <c r="M277" i="1" s="1"/>
  <c r="B283" i="1"/>
  <c r="M283" i="1" s="1"/>
  <c r="B132" i="1"/>
  <c r="M132" i="1" s="1"/>
  <c r="B252" i="1"/>
  <c r="M252" i="1" s="1"/>
  <c r="B235" i="1"/>
  <c r="M235" i="1" s="1"/>
  <c r="B232" i="1"/>
  <c r="M232" i="1" s="1"/>
  <c r="B233" i="1"/>
  <c r="M233" i="1" s="1"/>
  <c r="B297" i="1"/>
  <c r="M297" i="1" s="1"/>
  <c r="B178" i="1"/>
  <c r="M178" i="1" s="1"/>
  <c r="B72" i="1"/>
  <c r="M72" i="1" s="1"/>
  <c r="B428" i="1"/>
  <c r="M428" i="1" s="1"/>
  <c r="B432" i="1"/>
  <c r="M432" i="1" s="1"/>
  <c r="B438" i="1"/>
  <c r="M438" i="1" s="1"/>
  <c r="B497" i="1"/>
  <c r="M497"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29" i="1"/>
  <c r="M229" i="1" s="1"/>
  <c r="L229" i="1"/>
  <c r="L237" i="1"/>
  <c r="L216" i="1"/>
  <c r="L231" i="1"/>
  <c r="L238" i="1"/>
  <c r="L245" i="1"/>
  <c r="B156" i="1"/>
  <c r="M156" i="1" s="1"/>
  <c r="L309" i="1"/>
  <c r="B440" i="1"/>
  <c r="M440" i="1" s="1"/>
  <c r="L440" i="1"/>
  <c r="B183" i="1"/>
  <c r="M183" i="1" s="1"/>
  <c r="L263" i="1"/>
  <c r="L244" i="1"/>
  <c r="B382" i="1"/>
  <c r="M382" i="1" s="1"/>
  <c r="L382" i="1"/>
  <c r="B417" i="1"/>
  <c r="M417" i="1" s="1"/>
  <c r="L417" i="1"/>
  <c r="B408" i="1"/>
  <c r="M408" i="1" s="1"/>
  <c r="L408" i="1"/>
  <c r="B499" i="1"/>
  <c r="M499" i="1" s="1"/>
  <c r="L499" i="1"/>
  <c r="B154" i="1"/>
  <c r="M154" i="1" s="1"/>
  <c r="B292" i="1"/>
  <c r="M292" i="1" s="1"/>
  <c r="L292" i="1"/>
  <c r="B240" i="1"/>
  <c r="M240" i="1" s="1"/>
  <c r="L240" i="1"/>
  <c r="B169" i="1"/>
  <c r="M169" i="1" s="1"/>
  <c r="B60" i="1"/>
  <c r="M60" i="1" s="1"/>
  <c r="B354" i="1"/>
  <c r="M354" i="1" s="1"/>
  <c r="L354" i="1"/>
  <c r="L315" i="1"/>
  <c r="L230" i="1"/>
  <c r="B174" i="1"/>
  <c r="M174" i="1" s="1"/>
  <c r="B182" i="1"/>
  <c r="M182" i="1" s="1"/>
  <c r="B375" i="1"/>
  <c r="M375" i="1" s="1"/>
  <c r="N375" i="1"/>
  <c r="L375" i="1"/>
  <c r="B251" i="1"/>
  <c r="M251" i="1" s="1"/>
  <c r="L251" i="1"/>
  <c r="B398" i="1"/>
  <c r="M398" i="1" s="1"/>
  <c r="L398" i="1"/>
  <c r="L504" i="1"/>
  <c r="B46" i="1"/>
  <c r="M46" i="1" s="1"/>
  <c r="L298" i="1"/>
  <c r="L501" i="1"/>
  <c r="B347" i="1"/>
  <c r="M347" i="1" s="1"/>
  <c r="L347" i="1"/>
  <c r="B314" i="1"/>
  <c r="M314" i="1" s="1"/>
  <c r="L314" i="1"/>
  <c r="L503" i="1"/>
  <c r="L284" i="1"/>
  <c r="L311" i="1"/>
  <c r="L325" i="1"/>
  <c r="L217" i="1"/>
  <c r="L294" i="1"/>
  <c r="L313" i="1"/>
  <c r="L353" i="1"/>
  <c r="L441" i="1"/>
  <c r="L287" i="1"/>
  <c r="L327" i="1"/>
  <c r="L495" i="1"/>
  <c r="L500" i="1"/>
  <c r="L377" i="1"/>
  <c r="L296" i="1"/>
  <c r="L303" i="1"/>
  <c r="L393" i="1"/>
  <c r="L378" i="1"/>
  <c r="L489" i="1"/>
  <c r="L225" i="1"/>
  <c r="L463" i="1"/>
  <c r="L465" i="1"/>
  <c r="L222" i="1"/>
  <c r="L218" i="1"/>
  <c r="L3" i="1"/>
  <c r="L213" i="1"/>
  <c r="B248" i="1"/>
  <c r="M248" i="1" s="1"/>
  <c r="L248" i="1"/>
  <c r="B384" i="1"/>
  <c r="M384" i="1" s="1"/>
  <c r="L384" i="1"/>
  <c r="B256" i="1"/>
  <c r="M256" i="1" s="1"/>
  <c r="L256" i="1"/>
  <c r="B442" i="1"/>
  <c r="M442" i="1" s="1"/>
  <c r="L442" i="1"/>
  <c r="B388" i="1"/>
  <c r="M388" i="1" s="1"/>
  <c r="L388" i="1"/>
  <c r="B326" i="1"/>
  <c r="M326" i="1" s="1"/>
  <c r="L326" i="1"/>
  <c r="B103" i="1"/>
  <c r="M103" i="1" s="1"/>
  <c r="B461" i="1"/>
  <c r="M461" i="1" s="1"/>
  <c r="L461" i="1"/>
  <c r="B102" i="1"/>
  <c r="M102" i="1" s="1"/>
  <c r="B362" i="1"/>
  <c r="M362" i="1" s="1"/>
  <c r="L362" i="1"/>
  <c r="L350" i="1"/>
  <c r="B361" i="1"/>
  <c r="M361" i="1" s="1"/>
  <c r="L361" i="1"/>
  <c r="B379" i="1"/>
  <c r="M379" i="1" s="1"/>
  <c r="L379" i="1"/>
  <c r="B336" i="1"/>
  <c r="M336" i="1" s="1"/>
  <c r="L336" i="1"/>
  <c r="L365" i="1"/>
  <c r="B186" i="1"/>
  <c r="M186" i="1" s="1"/>
  <c r="B466" i="1"/>
  <c r="M466" i="1" s="1"/>
  <c r="L466" i="1"/>
  <c r="B482" i="1"/>
  <c r="M482" i="1" s="1"/>
  <c r="L482" i="1"/>
  <c r="B187" i="1"/>
  <c r="M187" i="1" s="1"/>
  <c r="L498" i="1"/>
  <c r="L356" i="1"/>
  <c r="L399" i="1"/>
  <c r="L470" i="1"/>
  <c r="B445" i="1"/>
  <c r="M445" i="1" s="1"/>
  <c r="L445" i="1"/>
  <c r="B435" i="1"/>
  <c r="M435" i="1" s="1"/>
  <c r="L435" i="1"/>
  <c r="B206" i="1"/>
  <c r="M206" i="1" s="1"/>
  <c r="B210" i="1"/>
  <c r="M210" i="1" s="1"/>
  <c r="L210" i="1"/>
  <c r="B14" i="1"/>
  <c r="M14" i="1" s="1"/>
  <c r="L14" i="1"/>
  <c r="B15" i="1"/>
  <c r="M15" i="1" s="1"/>
  <c r="L15" i="1"/>
  <c r="B474" i="1"/>
  <c r="M474" i="1" s="1"/>
  <c r="L474" i="1"/>
  <c r="B67" i="1"/>
  <c r="M67" i="1" s="1"/>
  <c r="B130" i="1"/>
  <c r="M130" i="1" s="1"/>
  <c r="L241" i="1"/>
  <c r="B430" i="1"/>
  <c r="M430" i="1" s="1"/>
  <c r="L430" i="1"/>
  <c r="B131" i="1"/>
  <c r="M131" i="1" s="1"/>
  <c r="B453" i="1"/>
  <c r="M453" i="1" s="1"/>
  <c r="L453" i="1"/>
  <c r="L386" i="1"/>
  <c r="B366" i="1"/>
  <c r="M366" i="1" s="1"/>
  <c r="L366" i="1"/>
  <c r="B285" i="1"/>
  <c r="M285" i="1" s="1"/>
  <c r="L285" i="1"/>
  <c r="L278" i="1"/>
  <c r="L390" i="1"/>
  <c r="B286" i="1"/>
  <c r="M286" i="1" s="1"/>
  <c r="L286" i="1"/>
  <c r="L262" i="1"/>
  <c r="B247" i="1"/>
  <c r="M247" i="1" s="1"/>
  <c r="L247" i="1"/>
  <c r="B243" i="1"/>
  <c r="M243" i="1" s="1"/>
  <c r="L243" i="1"/>
  <c r="B59" i="1"/>
  <c r="M59" i="1" s="1"/>
  <c r="B202" i="1"/>
  <c r="M202" i="1" s="1"/>
  <c r="B420" i="1"/>
  <c r="M420" i="1" s="1"/>
  <c r="L420" i="1"/>
  <c r="B165" i="1"/>
  <c r="M165" i="1" s="1"/>
  <c r="B184" i="1"/>
  <c r="M184" i="1" s="1"/>
  <c r="B69" i="1"/>
  <c r="M69" i="1" s="1"/>
  <c r="L219" i="1"/>
  <c r="L227" i="1"/>
  <c r="L483" i="1"/>
  <c r="B457" i="1"/>
  <c r="M457" i="1" s="1"/>
  <c r="L457" i="1"/>
  <c r="B458" i="1"/>
  <c r="M458" i="1" s="1"/>
  <c r="L458" i="1"/>
  <c r="B505" i="1"/>
  <c r="M505" i="1" s="1"/>
  <c r="L505" i="1"/>
  <c r="B392" i="1"/>
  <c r="M392" i="1" s="1"/>
  <c r="L392" i="1"/>
  <c r="B54" i="1"/>
  <c r="M54" i="1" s="1"/>
  <c r="B403" i="1"/>
  <c r="M403" i="1" s="1"/>
  <c r="L403" i="1"/>
  <c r="B9" i="1"/>
  <c r="M9" i="1" s="1"/>
  <c r="L9" i="1"/>
  <c r="B410" i="1"/>
  <c r="M410" i="1" s="1"/>
  <c r="L410" i="1"/>
  <c r="B367" i="1"/>
  <c r="M367" i="1" s="1"/>
  <c r="L367" i="1"/>
  <c r="B369" i="1"/>
  <c r="M369" i="1" s="1"/>
  <c r="L369" i="1"/>
  <c r="B11" i="1"/>
  <c r="M11" i="1" s="1"/>
  <c r="L11" i="1"/>
  <c r="B86" i="1"/>
  <c r="M86" i="1" s="1"/>
  <c r="B160" i="1"/>
  <c r="M160" i="1" s="1"/>
  <c r="B91" i="1"/>
  <c r="M91" i="1" s="1"/>
  <c r="B371" i="1"/>
  <c r="M371" i="1" s="1"/>
  <c r="L371" i="1"/>
  <c r="B374" i="1"/>
  <c r="M374" i="1" s="1"/>
  <c r="L374" i="1"/>
  <c r="B401" i="1"/>
  <c r="M401" i="1" s="1"/>
  <c r="L401" i="1"/>
  <c r="B318" i="1"/>
  <c r="M318" i="1" s="1"/>
  <c r="L318" i="1"/>
  <c r="B358" i="1"/>
  <c r="M358" i="1" s="1"/>
  <c r="L358" i="1"/>
  <c r="B98" i="1"/>
  <c r="M98" i="1" s="1"/>
  <c r="B209" i="1"/>
  <c r="M209" i="1" s="1"/>
  <c r="L209" i="1"/>
  <c r="B220" i="1"/>
  <c r="M220" i="1" s="1"/>
  <c r="L220" i="1"/>
  <c r="B224" i="1"/>
  <c r="M224" i="1" s="1"/>
  <c r="L224" i="1"/>
  <c r="B113" i="1"/>
  <c r="M113" i="1" s="1"/>
  <c r="B389" i="1"/>
  <c r="M389" i="1" s="1"/>
  <c r="L389" i="1"/>
  <c r="B397" i="1"/>
  <c r="M397" i="1" s="1"/>
  <c r="L397" i="1"/>
  <c r="B406" i="1"/>
  <c r="M406" i="1" s="1"/>
  <c r="L406" i="1"/>
  <c r="L21" i="1"/>
  <c r="B265" i="1"/>
  <c r="M265" i="1" s="1"/>
  <c r="L265" i="1"/>
  <c r="B266" i="1"/>
  <c r="M266" i="1" s="1"/>
  <c r="L266" i="1"/>
  <c r="B62" i="1"/>
  <c r="M62" i="1" s="1"/>
  <c r="B78" i="1"/>
  <c r="M78" i="1" s="1"/>
  <c r="L281" i="1"/>
  <c r="B82" i="1"/>
  <c r="M82" i="1" s="1"/>
  <c r="B267" i="1"/>
  <c r="M267" i="1" s="1"/>
  <c r="L267" i="1"/>
  <c r="L268" i="1"/>
  <c r="B83" i="1"/>
  <c r="M83" i="1" s="1"/>
  <c r="B84" i="1"/>
  <c r="M84" i="1" s="1"/>
  <c r="L274" i="1"/>
  <c r="L320" i="1"/>
  <c r="L275" i="1"/>
  <c r="B89" i="1"/>
  <c r="M89" i="1" s="1"/>
  <c r="B193" i="1"/>
  <c r="M193" i="1" s="1"/>
  <c r="B211" i="1"/>
  <c r="M211" i="1" s="1"/>
  <c r="L211" i="1"/>
  <c r="L364" i="1"/>
  <c r="L282" i="1"/>
  <c r="B212" i="1"/>
  <c r="M212" i="1" s="1"/>
  <c r="L212" i="1"/>
  <c r="B288" i="1"/>
  <c r="M288" i="1" s="1"/>
  <c r="L288" i="1"/>
  <c r="B269" i="1"/>
  <c r="M269" i="1" s="1"/>
  <c r="L269" i="1"/>
  <c r="B289" i="1"/>
  <c r="M289" i="1" s="1"/>
  <c r="L289" i="1"/>
  <c r="B290" i="1"/>
  <c r="M290" i="1" s="1"/>
  <c r="L290" i="1"/>
  <c r="L351" i="1"/>
  <c r="B291" i="1"/>
  <c r="M291" i="1" s="1"/>
  <c r="L291" i="1"/>
  <c r="L331" i="1"/>
  <c r="L306" i="1"/>
  <c r="L468" i="1"/>
  <c r="B316" i="1"/>
  <c r="M316" i="1" s="1"/>
  <c r="L316" i="1"/>
  <c r="B317" i="1"/>
  <c r="M317" i="1" s="1"/>
  <c r="L317" i="1"/>
  <c r="B321" i="1"/>
  <c r="M321" i="1" s="1"/>
  <c r="L321" i="1"/>
  <c r="B322" i="1"/>
  <c r="M322" i="1" s="1"/>
  <c r="L322" i="1"/>
  <c r="B270" i="1"/>
  <c r="M270" i="1" s="1"/>
  <c r="L270" i="1"/>
  <c r="B328" i="1"/>
  <c r="M328" i="1" s="1"/>
  <c r="L328" i="1"/>
  <c r="B334" i="1"/>
  <c r="M334" i="1" s="1"/>
  <c r="L334" i="1"/>
  <c r="B459" i="1"/>
  <c r="M459" i="1" s="1"/>
  <c r="L459" i="1"/>
  <c r="B467" i="1"/>
  <c r="M467" i="1" s="1"/>
  <c r="L467" i="1"/>
  <c r="B272" i="1"/>
  <c r="M272" i="1" s="1"/>
  <c r="L272" i="1"/>
  <c r="B506" i="1"/>
  <c r="M506" i="1" s="1"/>
  <c r="L506" i="1"/>
  <c r="B273" i="1"/>
  <c r="M273" i="1" s="1"/>
  <c r="L273" i="1"/>
  <c r="B34" i="1"/>
  <c r="M34" i="1" s="1"/>
  <c r="L312" i="1"/>
  <c r="L372" i="1"/>
  <c r="L394" i="1"/>
  <c r="L301" i="1"/>
  <c r="L264" i="1"/>
  <c r="L252" i="1"/>
  <c r="L235" i="1"/>
  <c r="L232" i="1"/>
  <c r="L233" i="1"/>
  <c r="L297" i="1"/>
  <c r="L246" i="1"/>
  <c r="L304" i="1"/>
  <c r="L428" i="1"/>
  <c r="L432" i="1"/>
  <c r="L438" i="1"/>
  <c r="B436" i="1"/>
  <c r="M436" i="1" s="1"/>
  <c r="L436" i="1"/>
  <c r="L497" i="1"/>
  <c r="B355" i="1"/>
  <c r="M355" i="1" s="1"/>
  <c r="L355" i="1"/>
  <c r="B4" i="1"/>
  <c r="M4" i="1" s="1"/>
  <c r="L4" i="1"/>
  <c r="B5" i="1"/>
  <c r="M5" i="1" s="1"/>
  <c r="L5" i="1"/>
  <c r="B6" i="1"/>
  <c r="M6" i="1" s="1"/>
  <c r="L6" i="1"/>
  <c r="B7" i="1"/>
  <c r="M7" i="1" s="1"/>
  <c r="L7" i="1"/>
  <c r="B8" i="1"/>
  <c r="M8" i="1" s="1"/>
  <c r="L8" i="1"/>
  <c r="B196" i="1"/>
  <c r="M196" i="1" s="1"/>
  <c r="B409" i="1"/>
  <c r="M409" i="1" s="1"/>
  <c r="L409" i="1"/>
  <c r="B10" i="1"/>
  <c r="M10" i="1" s="1"/>
  <c r="L10" i="1"/>
  <c r="B454" i="1"/>
  <c r="M454" i="1" s="1"/>
  <c r="L454" i="1"/>
  <c r="B368" i="1"/>
  <c r="M368" i="1" s="1"/>
  <c r="L368" i="1"/>
  <c r="B370" i="1"/>
  <c r="M370" i="1" s="1"/>
  <c r="L370" i="1"/>
  <c r="B85" i="1"/>
  <c r="M85" i="1" s="1"/>
  <c r="B87" i="1"/>
  <c r="M87" i="1" s="1"/>
  <c r="B159" i="1"/>
  <c r="M159" i="1" s="1"/>
  <c r="B373" i="1"/>
  <c r="M373" i="1" s="1"/>
  <c r="L373" i="1"/>
  <c r="B400" i="1"/>
  <c r="M400" i="1" s="1"/>
  <c r="L400" i="1"/>
  <c r="B402" i="1"/>
  <c r="M402" i="1" s="1"/>
  <c r="L402" i="1"/>
  <c r="B337" i="1"/>
  <c r="M337" i="1" s="1"/>
  <c r="L337" i="1"/>
  <c r="B359" i="1"/>
  <c r="M359" i="1" s="1"/>
  <c r="L359" i="1"/>
  <c r="B207" i="1"/>
  <c r="M207" i="1" s="1"/>
  <c r="B55" i="1"/>
  <c r="M55" i="1" s="1"/>
  <c r="B63" i="1"/>
  <c r="M63" i="1" s="1"/>
  <c r="B197" i="1"/>
  <c r="M197" i="1" s="1"/>
  <c r="B198" i="1"/>
  <c r="M198" i="1" s="1"/>
  <c r="B242" i="1"/>
  <c r="M242" i="1" s="1"/>
  <c r="L242" i="1"/>
  <c r="B254" i="1"/>
  <c r="M254" i="1" s="1"/>
  <c r="L254" i="1"/>
  <c r="B258" i="1"/>
  <c r="M258" i="1" s="1"/>
  <c r="L258" i="1"/>
  <c r="B295" i="1"/>
  <c r="M295" i="1" s="1"/>
  <c r="L295" i="1"/>
  <c r="B302" i="1"/>
  <c r="M302" i="1" s="1"/>
  <c r="L302" i="1"/>
  <c r="L2" i="1"/>
  <c r="B58" i="1"/>
  <c r="M58" i="1" s="1"/>
  <c r="B167" i="1"/>
  <c r="M167" i="1" s="1"/>
  <c r="B173" i="1"/>
  <c r="M173" i="1" s="1"/>
  <c r="B200" i="1"/>
  <c r="M200" i="1" s="1"/>
  <c r="B208" i="1"/>
  <c r="M208" i="1" s="1"/>
  <c r="L208" i="1"/>
  <c r="B249" i="1"/>
  <c r="M249" i="1" s="1"/>
  <c r="L249" i="1"/>
  <c r="B279" i="1"/>
  <c r="M279" i="1" s="1"/>
  <c r="L279" i="1"/>
  <c r="B18" i="1"/>
  <c r="M18" i="1" s="1"/>
  <c r="L18" i="1"/>
  <c r="B17" i="1"/>
  <c r="M17" i="1" s="1"/>
  <c r="L17" i="1"/>
  <c r="B319" i="1"/>
  <c r="M319" i="1" s="1"/>
  <c r="L319" i="1"/>
  <c r="B330" i="1"/>
  <c r="M330" i="1" s="1"/>
  <c r="L330" i="1"/>
  <c r="B335" i="1"/>
  <c r="M335" i="1" s="1"/>
  <c r="L335" i="1"/>
  <c r="B346" i="1"/>
  <c r="M346" i="1" s="1"/>
  <c r="L346" i="1"/>
  <c r="B348" i="1"/>
  <c r="M348" i="1" s="1"/>
  <c r="L348" i="1"/>
  <c r="B360" i="1"/>
  <c r="M360" i="1" s="1"/>
  <c r="L360" i="1"/>
  <c r="B161" i="1"/>
  <c r="M161" i="1" s="1"/>
  <c r="B485" i="1"/>
  <c r="M485" i="1" s="1"/>
  <c r="L485" i="1"/>
  <c r="B363" i="1"/>
  <c r="M363" i="1" s="1"/>
  <c r="L363" i="1"/>
  <c r="B426" i="1"/>
  <c r="M426" i="1" s="1"/>
  <c r="L426" i="1"/>
  <c r="B12" i="1"/>
  <c r="M12" i="1" s="1"/>
  <c r="L12" i="1"/>
  <c r="L228" i="1"/>
  <c r="B236" i="1"/>
  <c r="M236" i="1" s="1"/>
  <c r="L236" i="1"/>
  <c r="B234" i="1"/>
  <c r="M234" i="1" s="1"/>
  <c r="L234" i="1"/>
  <c r="B66" i="1"/>
  <c r="M66" i="1" s="1"/>
  <c r="B139" i="1"/>
  <c r="M139" i="1" s="1"/>
  <c r="B179" i="1"/>
  <c r="M179" i="1" s="1"/>
  <c r="B404" i="1"/>
  <c r="M404" i="1" s="1"/>
  <c r="L404" i="1"/>
  <c r="B101" i="1"/>
  <c r="M101" i="1" s="1"/>
  <c r="B215" i="1"/>
  <c r="M215" i="1" s="1"/>
  <c r="L215" i="1"/>
  <c r="L20" i="1"/>
  <c r="B126" i="1"/>
  <c r="M126" i="1" s="1"/>
  <c r="B329" i="1"/>
  <c r="M329" i="1" s="1"/>
  <c r="L329" i="1"/>
  <c r="B121" i="1"/>
  <c r="M121" i="1" s="1"/>
  <c r="B125" i="1"/>
  <c r="M125" i="1" s="1"/>
  <c r="B226" i="1"/>
  <c r="M226" i="1" s="1"/>
  <c r="L226" i="1"/>
  <c r="B185" i="1"/>
  <c r="M185" i="1" s="1"/>
  <c r="B261" i="1"/>
  <c r="M261" i="1" s="1"/>
  <c r="L261" i="1"/>
  <c r="B492" i="1"/>
  <c r="M492" i="1" s="1"/>
  <c r="L492" i="1"/>
  <c r="B74" i="1"/>
  <c r="M74" i="1" s="1"/>
  <c r="B107" i="1"/>
  <c r="M107" i="1" s="1"/>
  <c r="B502" i="1"/>
  <c r="M502" i="1" s="1"/>
  <c r="L502" i="1"/>
  <c r="B494" i="1"/>
  <c r="M494" i="1" s="1"/>
  <c r="L494" i="1"/>
  <c r="B146" i="1"/>
  <c r="M146" i="1" s="1"/>
  <c r="B324" i="1"/>
  <c r="M324" i="1" s="1"/>
  <c r="L324" i="1"/>
  <c r="B75" i="1"/>
  <c r="M75" i="1" s="1"/>
  <c r="B145" i="1"/>
  <c r="M145" i="1" s="1"/>
  <c r="B110" i="1"/>
  <c r="M110" i="1" s="1"/>
  <c r="B239" i="1"/>
  <c r="M239" i="1" s="1"/>
  <c r="L239" i="1"/>
  <c r="B333" i="1"/>
  <c r="M333" i="1" s="1"/>
  <c r="L333" i="1"/>
  <c r="B310" i="1"/>
  <c r="M310" i="1" s="1"/>
  <c r="L310" i="1"/>
  <c r="L308" i="1"/>
  <c r="B16" i="1"/>
  <c r="M16" i="1" s="1"/>
  <c r="L16" i="1"/>
  <c r="B293" i="1"/>
  <c r="M293" i="1" s="1"/>
  <c r="L293" i="1"/>
  <c r="B352" i="1"/>
  <c r="M352" i="1" s="1"/>
  <c r="L352" i="1"/>
  <c r="B342" i="1"/>
  <c r="M342" i="1" s="1"/>
  <c r="L342" i="1"/>
  <c r="B338" i="1"/>
  <c r="M338" i="1" s="1"/>
  <c r="L338" i="1"/>
  <c r="B344" i="1"/>
  <c r="M344" i="1" s="1"/>
  <c r="L344" i="1"/>
  <c r="B339" i="1"/>
  <c r="M339" i="1" s="1"/>
  <c r="L339" i="1"/>
  <c r="B343" i="1"/>
  <c r="M343" i="1" s="1"/>
  <c r="L343" i="1"/>
  <c r="B340" i="1"/>
  <c r="M340" i="1" s="1"/>
  <c r="L340" i="1"/>
  <c r="B341" i="1"/>
  <c r="M341" i="1" s="1"/>
  <c r="L341" i="1"/>
  <c r="B345" i="1"/>
  <c r="M345" i="1" s="1"/>
  <c r="L345" i="1"/>
  <c r="B357" i="1"/>
  <c r="M357" i="1" s="1"/>
  <c r="L357" i="1"/>
  <c r="B469" i="1"/>
  <c r="M469" i="1" s="1"/>
  <c r="L469" i="1"/>
  <c r="B349" i="1"/>
  <c r="M349" i="1" s="1"/>
  <c r="L349" i="1"/>
  <c r="B387" i="1"/>
  <c r="M387" i="1" s="1"/>
  <c r="L387" i="1"/>
  <c r="B380" i="1"/>
  <c r="M380" i="1" s="1"/>
  <c r="L380" i="1"/>
  <c r="B395" i="1"/>
  <c r="M395" i="1" s="1"/>
  <c r="L395" i="1"/>
  <c r="B68" i="1"/>
  <c r="M68" i="1" s="1"/>
  <c r="B425" i="1"/>
  <c r="M425" i="1" s="1"/>
  <c r="L425" i="1"/>
  <c r="B412" i="1"/>
  <c r="M412" i="1" s="1"/>
  <c r="L412" i="1"/>
  <c r="B418" i="1"/>
  <c r="M418" i="1" s="1"/>
  <c r="L418" i="1"/>
  <c r="B423" i="1"/>
  <c r="M423" i="1" s="1"/>
  <c r="L423" i="1"/>
  <c r="B421" i="1"/>
  <c r="M421" i="1" s="1"/>
  <c r="L421" i="1"/>
  <c r="B407" i="1"/>
  <c r="M407" i="1" s="1"/>
  <c r="L407" i="1"/>
  <c r="B171" i="1"/>
  <c r="M171" i="1" s="1"/>
  <c r="B300" i="1"/>
  <c r="M300" i="1" s="1"/>
  <c r="L300" i="1"/>
  <c r="B175" i="1"/>
  <c r="M175" i="1" s="1"/>
  <c r="B144" i="1"/>
  <c r="M144" i="1" s="1"/>
  <c r="B176" i="1"/>
  <c r="M176" i="1" s="1"/>
  <c r="B47" i="1"/>
  <c r="M47" i="1" s="1"/>
  <c r="B191" i="1"/>
  <c r="M191" i="1" s="1"/>
  <c r="B170" i="1"/>
  <c r="M170" i="1" s="1"/>
  <c r="B118" i="1"/>
  <c r="M118" i="1" s="1"/>
  <c r="B271" i="1"/>
  <c r="M271" i="1" s="1"/>
  <c r="L271" i="1"/>
  <c r="B37" i="1"/>
  <c r="M37" i="1" s="1"/>
  <c r="B39" i="1"/>
  <c r="M39" i="1" s="1"/>
  <c r="B99" i="1"/>
  <c r="M99" i="1" s="1"/>
  <c r="B106" i="1"/>
  <c r="M106" i="1" s="1"/>
  <c r="B307" i="1"/>
  <c r="M307" i="1" s="1"/>
  <c r="L307" i="1"/>
  <c r="B305" i="1"/>
  <c r="M305" i="1" s="1"/>
  <c r="L305" i="1"/>
  <c r="B323" i="1"/>
  <c r="M323" i="1" s="1"/>
  <c r="L323" i="1"/>
  <c r="N323" i="1"/>
  <c r="B376" i="1"/>
  <c r="M376" i="1" s="1"/>
  <c r="L376" i="1"/>
  <c r="B451" i="1"/>
  <c r="M451" i="1" s="1"/>
  <c r="L451" i="1"/>
  <c r="B447" i="1"/>
  <c r="M447" i="1" s="1"/>
  <c r="L447" i="1"/>
  <c r="B413" i="1"/>
  <c r="M413" i="1" s="1"/>
  <c r="L413" i="1"/>
  <c r="B449" i="1"/>
  <c r="M449" i="1" s="1"/>
  <c r="L449" i="1"/>
  <c r="B414" i="1"/>
  <c r="M414" i="1" s="1"/>
  <c r="L414" i="1"/>
  <c r="B448" i="1"/>
  <c r="M448" i="1" s="1"/>
  <c r="L448" i="1"/>
  <c r="B433" i="1"/>
  <c r="M433" i="1" s="1"/>
  <c r="L433" i="1"/>
  <c r="N433" i="1"/>
  <c r="B446" i="1"/>
  <c r="M446" i="1" s="1"/>
  <c r="L446" i="1"/>
  <c r="B450" i="1"/>
  <c r="M450" i="1" s="1"/>
  <c r="L450" i="1"/>
  <c r="B455" i="1"/>
  <c r="M455" i="1" s="1"/>
  <c r="L455" i="1"/>
  <c r="B444" i="1"/>
  <c r="M444" i="1" s="1"/>
  <c r="L444" i="1"/>
  <c r="B50" i="1"/>
  <c r="M50" i="1" s="1"/>
  <c r="B223" i="1"/>
  <c r="M223" i="1" s="1"/>
  <c r="L223" i="1"/>
  <c r="B114" i="1"/>
  <c r="M114" i="1" s="1"/>
  <c r="B201" i="1"/>
  <c r="M201" i="1" s="1"/>
  <c r="B163" i="1"/>
  <c r="M163" i="1" s="1"/>
  <c r="B162" i="1"/>
  <c r="M162" i="1" s="1"/>
  <c r="B111" i="1"/>
  <c r="M111" i="1" s="1"/>
  <c r="B177" i="1"/>
  <c r="M177" i="1" s="1"/>
  <c r="B100" i="1"/>
  <c r="M100" i="1" s="1"/>
  <c r="B381" i="1"/>
  <c r="M381" i="1" s="1"/>
  <c r="L381" i="1"/>
  <c r="B383" i="1"/>
  <c r="M383" i="1" s="1"/>
  <c r="L383" i="1"/>
  <c r="B385" i="1"/>
  <c r="M385" i="1" s="1"/>
  <c r="L385" i="1"/>
  <c r="B391" i="1"/>
  <c r="M391" i="1" s="1"/>
  <c r="L391" i="1"/>
  <c r="B396" i="1"/>
  <c r="M396" i="1" s="1"/>
  <c r="L396" i="1"/>
  <c r="B405" i="1"/>
  <c r="M405" i="1" s="1"/>
  <c r="L405" i="1"/>
  <c r="N405" i="1"/>
  <c r="B411" i="1"/>
  <c r="M411" i="1" s="1"/>
  <c r="L411" i="1"/>
  <c r="B415" i="1"/>
  <c r="M415" i="1" s="1"/>
  <c r="L415" i="1"/>
  <c r="B419" i="1"/>
  <c r="M419" i="1" s="1"/>
  <c r="L419" i="1"/>
  <c r="N419" i="1"/>
  <c r="B422" i="1"/>
  <c r="M422" i="1" s="1"/>
  <c r="L422" i="1"/>
  <c r="N422" i="1"/>
  <c r="B424" i="1"/>
  <c r="M424" i="1" s="1"/>
  <c r="L424" i="1"/>
  <c r="N424" i="1"/>
  <c r="B427" i="1"/>
  <c r="M427" i="1" s="1"/>
  <c r="L427" i="1"/>
  <c r="B429" i="1"/>
  <c r="M429" i="1" s="1"/>
  <c r="L429" i="1"/>
  <c r="B431" i="1"/>
  <c r="M431" i="1" s="1"/>
  <c r="L431" i="1"/>
  <c r="B434" i="1"/>
  <c r="M434" i="1" s="1"/>
  <c r="L434" i="1"/>
  <c r="B437" i="1"/>
  <c r="M437" i="1" s="1"/>
  <c r="L437" i="1"/>
  <c r="B439" i="1"/>
  <c r="M439" i="1" s="1"/>
  <c r="L439" i="1"/>
  <c r="B443" i="1"/>
  <c r="M443" i="1" s="1"/>
  <c r="L443" i="1"/>
  <c r="N443" i="1"/>
  <c r="B462" i="1"/>
  <c r="M462" i="1" s="1"/>
  <c r="L462" i="1"/>
  <c r="B464" i="1"/>
  <c r="M464" i="1" s="1"/>
  <c r="L464" i="1"/>
  <c r="B471" i="1"/>
  <c r="M471" i="1" s="1"/>
  <c r="L471" i="1"/>
  <c r="B484" i="1"/>
  <c r="M484" i="1" s="1"/>
  <c r="L484" i="1"/>
  <c r="N484" i="1"/>
  <c r="B491" i="1"/>
  <c r="M491" i="1" s="1"/>
  <c r="L491" i="1"/>
  <c r="N491" i="1"/>
  <c r="B493" i="1"/>
  <c r="M493" i="1" s="1"/>
  <c r="L493" i="1"/>
  <c r="B496" i="1"/>
  <c r="M496" i="1" s="1"/>
  <c r="L496" i="1"/>
  <c r="N496" i="1"/>
  <c r="B507" i="1"/>
  <c r="M507" i="1" s="1"/>
  <c r="L507" i="1"/>
  <c r="B180" i="1"/>
  <c r="M180" i="1" s="1"/>
  <c r="B19" i="1"/>
  <c r="M19" i="1" s="1"/>
  <c r="L19" i="1"/>
  <c r="B43" i="1"/>
  <c r="M43" i="1" s="1"/>
  <c r="B49" i="1"/>
  <c r="M49" i="1" s="1"/>
  <c r="B51" i="1"/>
  <c r="M51" i="1" s="1"/>
  <c r="B299" i="1"/>
  <c r="M299" i="1" s="1"/>
  <c r="L299" i="1"/>
  <c r="B95" i="1"/>
  <c r="M95" i="1" s="1"/>
  <c r="B416" i="1"/>
  <c r="M416" i="1" s="1"/>
  <c r="L416" i="1"/>
  <c r="B460" i="1"/>
  <c r="M460" i="1" s="1"/>
  <c r="L460" i="1"/>
  <c r="B472" i="1"/>
  <c r="M472" i="1" s="1"/>
  <c r="L472" i="1"/>
  <c r="B473" i="1"/>
  <c r="M473" i="1" s="1"/>
  <c r="L473" i="1"/>
  <c r="B475" i="1"/>
  <c r="M475" i="1" s="1"/>
  <c r="L475" i="1"/>
  <c r="N475" i="1"/>
  <c r="B476" i="1"/>
  <c r="M476" i="1" s="1"/>
  <c r="L476" i="1"/>
  <c r="B477" i="1"/>
  <c r="M477" i="1" s="1"/>
  <c r="L477" i="1"/>
  <c r="B478" i="1"/>
  <c r="M478" i="1" s="1"/>
  <c r="L478" i="1"/>
  <c r="B479" i="1"/>
  <c r="M479" i="1" s="1"/>
  <c r="L479" i="1"/>
  <c r="N479" i="1"/>
  <c r="B480" i="1"/>
  <c r="M480" i="1" s="1"/>
  <c r="L480" i="1"/>
  <c r="N480" i="1"/>
  <c r="B481" i="1"/>
  <c r="M481" i="1" s="1"/>
  <c r="L481" i="1"/>
  <c r="N481" i="1"/>
  <c r="B486" i="1"/>
  <c r="M486" i="1" s="1"/>
  <c r="L486" i="1"/>
  <c r="B487" i="1"/>
  <c r="M487" i="1" s="1"/>
  <c r="L487" i="1"/>
  <c r="B488" i="1"/>
  <c r="M488" i="1" s="1"/>
  <c r="L488" i="1"/>
  <c r="B221" i="1"/>
  <c r="M221" i="1" s="1"/>
  <c r="L221" i="1"/>
  <c r="B508" i="1"/>
  <c r="M508" i="1" s="1"/>
  <c r="L508" i="1"/>
  <c r="N508" i="1"/>
  <c r="B509" i="1"/>
  <c r="M509" i="1" s="1"/>
  <c r="L509" i="1"/>
  <c r="B510" i="1"/>
  <c r="M510" i="1" s="1"/>
  <c r="L510" i="1"/>
  <c r="B511" i="1"/>
  <c r="M511" i="1" s="1"/>
  <c r="L511" i="1"/>
  <c r="B512" i="1"/>
  <c r="M512" i="1" s="1"/>
  <c r="L512" i="1"/>
  <c r="B513" i="1"/>
  <c r="M513" i="1" s="1"/>
  <c r="L513" i="1"/>
  <c r="N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N524" i="1"/>
  <c r="B525" i="1"/>
  <c r="M525" i="1" s="1"/>
  <c r="L525" i="1"/>
  <c r="N525" i="1"/>
  <c r="B526" i="1"/>
  <c r="M526" i="1" s="1"/>
  <c r="L526" i="1"/>
  <c r="N526" i="1"/>
  <c r="B527" i="1"/>
  <c r="M527" i="1" s="1"/>
  <c r="L527" i="1"/>
  <c r="N527" i="1"/>
  <c r="B528" i="1"/>
  <c r="M528" i="1" s="1"/>
  <c r="L528" i="1"/>
  <c r="B529" i="1"/>
  <c r="M529" i="1" s="1"/>
  <c r="L529" i="1"/>
  <c r="B530" i="1"/>
  <c r="M530" i="1" s="1"/>
  <c r="L530" i="1"/>
  <c r="N530" i="1"/>
  <c r="B531" i="1"/>
  <c r="M531" i="1" s="1"/>
  <c r="L531" i="1"/>
  <c r="B532" i="1"/>
  <c r="M532" i="1" s="1"/>
  <c r="L532" i="1"/>
  <c r="N532" i="1"/>
  <c r="B533" i="1"/>
  <c r="M533" i="1" s="1"/>
  <c r="L533" i="1"/>
  <c r="B534" i="1"/>
  <c r="M534" i="1" s="1"/>
  <c r="L534" i="1"/>
  <c r="B535" i="1"/>
  <c r="M535" i="1" s="1"/>
  <c r="L535" i="1"/>
  <c r="B536" i="1"/>
  <c r="M536" i="1" s="1"/>
  <c r="L536" i="1"/>
  <c r="N536" i="1"/>
  <c r="B537" i="1"/>
  <c r="M537" i="1" s="1"/>
  <c r="L537" i="1"/>
  <c r="N537" i="1"/>
  <c r="B538" i="1"/>
  <c r="M538" i="1" s="1"/>
  <c r="L538" i="1"/>
  <c r="N538" i="1"/>
  <c r="B539" i="1"/>
  <c r="M539" i="1" s="1"/>
  <c r="L539" i="1"/>
  <c r="N539" i="1"/>
  <c r="B540" i="1"/>
  <c r="M540" i="1" s="1"/>
  <c r="L540" i="1"/>
  <c r="B541" i="1"/>
  <c r="M541" i="1" s="1"/>
  <c r="L541" i="1"/>
  <c r="B542" i="1"/>
  <c r="M542" i="1" s="1"/>
  <c r="L542" i="1"/>
  <c r="B543" i="1"/>
  <c r="M543" i="1" s="1"/>
  <c r="L543" i="1"/>
  <c r="B544" i="1"/>
  <c r="M544" i="1" s="1"/>
  <c r="L544" i="1"/>
  <c r="N544" i="1"/>
  <c r="B545" i="1"/>
  <c r="M545" i="1" s="1"/>
  <c r="L545" i="1"/>
  <c r="B546" i="1"/>
  <c r="M546" i="1" s="1"/>
  <c r="L546" i="1"/>
  <c r="B547" i="1"/>
  <c r="M547" i="1" s="1"/>
  <c r="L547" i="1"/>
  <c r="B548" i="1"/>
  <c r="M548" i="1" s="1"/>
  <c r="L548" i="1"/>
  <c r="N548" i="1"/>
  <c r="B549" i="1"/>
  <c r="M549" i="1" s="1"/>
  <c r="L549" i="1"/>
  <c r="N549" i="1"/>
  <c r="B550" i="1"/>
  <c r="M550" i="1" s="1"/>
  <c r="L550" i="1"/>
  <c r="N550" i="1"/>
  <c r="B551" i="1"/>
  <c r="M551" i="1" s="1"/>
  <c r="L551" i="1"/>
  <c r="N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N559" i="1"/>
  <c r="B560" i="1"/>
  <c r="M560" i="1" s="1"/>
  <c r="L560" i="1"/>
  <c r="N560" i="1"/>
  <c r="B561" i="1"/>
  <c r="M561" i="1" s="1"/>
  <c r="L561" i="1"/>
  <c r="N561" i="1"/>
  <c r="B562" i="1"/>
  <c r="M562" i="1" s="1"/>
  <c r="L562" i="1"/>
  <c r="N562" i="1"/>
  <c r="B563" i="1"/>
  <c r="M563" i="1" s="1"/>
  <c r="L563" i="1"/>
  <c r="N563" i="1"/>
  <c r="B564" i="1"/>
  <c r="M564" i="1" s="1"/>
  <c r="L564" i="1"/>
  <c r="B565" i="1"/>
  <c r="M565" i="1" s="1"/>
  <c r="L565" i="1"/>
  <c r="B566" i="1"/>
  <c r="M566" i="1" s="1"/>
  <c r="L566" i="1"/>
  <c r="B567" i="1"/>
  <c r="M567" i="1" s="1"/>
  <c r="L567" i="1"/>
  <c r="B568" i="1"/>
  <c r="M568" i="1" s="1"/>
  <c r="L568" i="1"/>
  <c r="B569" i="1"/>
  <c r="M569" i="1" s="1"/>
  <c r="L569" i="1"/>
  <c r="B570" i="1"/>
  <c r="M570" i="1" s="1"/>
  <c r="L570" i="1"/>
  <c r="N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B577" i="1"/>
  <c r="M577" i="1" s="1"/>
  <c r="L577" i="1"/>
  <c r="B578" i="1"/>
  <c r="M578" i="1" s="1"/>
  <c r="L578" i="1"/>
  <c r="N578" i="1"/>
  <c r="B579" i="1"/>
  <c r="M579" i="1" s="1"/>
  <c r="L579" i="1"/>
  <c r="B580" i="1"/>
  <c r="M580" i="1" s="1"/>
  <c r="L580" i="1"/>
  <c r="B581" i="1"/>
  <c r="M581" i="1" s="1"/>
  <c r="L581" i="1"/>
  <c r="B582" i="1"/>
  <c r="M582" i="1" s="1"/>
  <c r="L582" i="1"/>
  <c r="N582" i="1"/>
  <c r="B583" i="1"/>
  <c r="M583" i="1" s="1"/>
  <c r="L583" i="1"/>
  <c r="N583" i="1"/>
  <c r="B584" i="1"/>
  <c r="M584" i="1" s="1"/>
  <c r="L584" i="1"/>
  <c r="N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B592" i="1"/>
  <c r="M592" i="1" s="1"/>
  <c r="L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B601" i="1"/>
  <c r="M601" i="1" s="1"/>
  <c r="L601" i="1"/>
  <c r="B602" i="1"/>
  <c r="M602" i="1" s="1"/>
  <c r="L602" i="1"/>
  <c r="B603" i="1"/>
  <c r="M603" i="1" s="1"/>
  <c r="L603" i="1"/>
  <c r="B604" i="1"/>
  <c r="M604" i="1" s="1"/>
  <c r="L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B612" i="1"/>
  <c r="M612" i="1" s="1"/>
  <c r="L612" i="1"/>
  <c r="B613" i="1"/>
  <c r="M613" i="1" s="1"/>
  <c r="L613" i="1"/>
  <c r="B614" i="1"/>
  <c r="M614" i="1" s="1"/>
  <c r="L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I3" i="9"/>
  <c r="C4" i="9"/>
  <c r="C19" i="11" s="1"/>
  <c r="C5" i="9"/>
  <c r="B1" i="4"/>
  <c r="I33" i="9" s="1"/>
  <c r="B3" i="6"/>
  <c r="B4" i="6"/>
  <c r="H2" i="7"/>
  <c r="N362" i="1"/>
  <c r="C18" i="10" l="1"/>
  <c r="C6" i="9"/>
  <c r="A1" i="10" s="1"/>
  <c r="B20" i="1"/>
  <c r="M20" i="1" s="1"/>
  <c r="B40" i="1"/>
  <c r="M40" i="1" s="1"/>
  <c r="B5" i="6"/>
  <c r="B263" i="1"/>
  <c r="M263" i="1" s="1"/>
  <c r="B308" i="1"/>
  <c r="M308" i="1" s="1"/>
  <c r="B194" i="1"/>
  <c r="M194" i="1" s="1"/>
  <c r="B32" i="1"/>
  <c r="M32" i="1" s="1"/>
  <c r="B25" i="1"/>
  <c r="M25" i="1" s="1"/>
  <c r="B306" i="1"/>
  <c r="M306" i="1" s="1"/>
  <c r="B124" i="1"/>
  <c r="M124" i="1" s="1"/>
  <c r="B217" i="1"/>
  <c r="M217" i="1" s="1"/>
  <c r="B195" i="1"/>
  <c r="M195" i="1" s="1"/>
  <c r="B96" i="1"/>
  <c r="M96" i="1" s="1"/>
  <c r="B141" i="1"/>
  <c r="M141" i="1" s="1"/>
  <c r="B143" i="1"/>
  <c r="M143"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M17" i="4" s="1"/>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65" i="9"/>
  <c r="L65" i="9"/>
  <c r="C13" i="6"/>
  <c r="C10" i="6"/>
  <c r="K40" i="9"/>
  <c r="L41" i="9"/>
  <c r="L43" i="9"/>
  <c r="L46" i="9" s="1"/>
  <c r="K45" i="9"/>
  <c r="B43" i="9" s="1"/>
  <c r="M13" i="4"/>
  <c r="K12" i="4"/>
  <c r="J12" i="4" s="1"/>
  <c r="C11" i="6"/>
  <c r="F65" i="9" l="1"/>
  <c r="K16" i="4"/>
  <c r="J16" i="4" s="1"/>
  <c r="L63" i="9"/>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I46" i="9"/>
  <c r="K46" i="9" s="1"/>
  <c r="J41" i="9" s="1"/>
  <c r="G42" i="9"/>
  <c r="I42" i="9" s="1"/>
  <c r="G41" i="9"/>
  <c r="G54" i="9" l="1"/>
  <c r="I54" i="9" s="1"/>
  <c r="K42" i="9"/>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<sst xmlns="http://schemas.openxmlformats.org/spreadsheetml/2006/main" count="15538" uniqueCount="7877">
  <si>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</si>
  <si>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</si>
  <si>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</si>
  <si>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</si>
  <si>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</si>
  <si>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</si>
  <si>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</si>
  <si>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</si>
  <si>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</si>
  <si>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</si>
  <si>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</si>
  <si>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</si>
  <si>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</si>
  <si>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</si>
  <si>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</si>
  <si>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</si>
  <si>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</si>
  <si>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</si>
  <si>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</si>
  <si>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</si>
  <si>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</si>
  <si>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</si>
  <si>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</si>
  <si>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</si>
  <si>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</si>
  <si>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</si>
  <si>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</si>
  <si>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</si>
  <si>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</si>
  <si>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</si>
  <si>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</si>
  <si>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</si>
  <si>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</si>
  <si>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</si>
  <si>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</si>
  <si>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</si>
  <si>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</si>
  <si>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</si>
  <si>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</si>
  <si>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</si>
  <si>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</si>
  <si>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</si>
  <si>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</si>
  <si>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</si>
  <si>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</si>
  <si>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</si>
  <si>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</si>
  <si>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</si>
  <si>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</si>
  <si>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</si>
  <si>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</si>
  <si>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</si>
  <si>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</si>
  <si>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</si>
  <si>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</si>
  <si>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</si>
  <si>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</si>
  <si>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</si>
  <si>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</si>
  <si>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</si>
  <si>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</si>
  <si>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</si>
  <si>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</si>
  <si>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</si>
  <si>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</si>
  <si>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</si>
  <si>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</si>
  <si>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</si>
  <si>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</si>
  <si>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</si>
  <si>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</si>
  <si>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</si>
  <si>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</si>
  <si>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</si>
  <si>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</si>
  <si>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</si>
  <si>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</si>
  <si>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</si>
  <si>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</si>
  <si>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</si>
  <si>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</si>
  <si>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</si>
  <si>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</si>
  <si>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</si>
  <si>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</si>
  <si>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</si>
  <si>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</si>
  <si>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</si>
  <si>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</si>
  <si>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</si>
  <si>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</si>
  <si>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</si>
  <si>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</si>
  <si>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</si>
  <si>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</si>
  <si>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</si>
  <si>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</si>
  <si>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</si>
  <si>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</si>
  <si>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</si>
  <si>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</si>
  <si>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</si>
  <si>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</si>
  <si>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</si>
  <si>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</si>
  <si>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</si>
  <si>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</si>
  <si>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</si>
  <si>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</si>
  <si>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</si>
  <si>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</si>
  <si>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</si>
  <si>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</si>
  <si>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</si>
  <si>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</si>
  <si>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</si>
  <si>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</si>
  <si>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</si>
  <si>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</si>
  <si>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</si>
  <si>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</si>
  <si>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</si>
  <si>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</si>
  <si>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</si>
  <si>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</si>
  <si>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</si>
  <si>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</si>
  <si>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</si>
  <si>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</si>
  <si>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</si>
  <si>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</si>
  <si>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</si>
  <si>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</si>
  <si>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</si>
  <si>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</si>
  <si>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</si>
  <si>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</si>
  <si>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</si>
  <si>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</si>
  <si>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</si>
  <si>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</si>
  <si>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</si>
  <si>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</si>
  <si>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</si>
  <si>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</si>
  <si>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</si>
  <si>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</si>
  <si>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</si>
  <si>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</si>
  <si>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</si>
  <si>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</si>
  <si>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</si>
  <si>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</si>
  <si>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</si>
  <si>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</si>
  <si>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</si>
  <si>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</si>
  <si>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</si>
  <si>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</si>
  <si>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</si>
  <si>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</si>
  <si>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</si>
  <si>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</si>
  <si>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</si>
  <si>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</si>
  <si>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</si>
  <si>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</si>
  <si>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</si>
  <si>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</si>
  <si>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</si>
  <si>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</si>
  <si>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</si>
  <si>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</si>
  <si>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</si>
  <si>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</si>
  <si>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</si>
  <si>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</si>
  <si>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</si>
  <si>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</si>
  <si>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</si>
  <si>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</si>
  <si>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</si>
  <si>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</si>
  <si>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</si>
  <si>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</si>
  <si>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</si>
  <si>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</si>
  <si>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</si>
  <si>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</si>
  <si>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</si>
  <si>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</si>
  <si>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</si>
  <si>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</si>
  <si>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</si>
  <si>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</si>
  <si>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</si>
  <si>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</si>
  <si>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</si>
  <si>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</si>
  <si>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</si>
  <si>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</si>
  <si>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</si>
  <si>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</si>
  <si>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</si>
  <si>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</si>
  <si>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</si>
  <si>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</si>
  <si>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</si>
  <si>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</si>
  <si>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</si>
  <si>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</si>
  <si>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</si>
  <si>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</si>
  <si>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</si>
  <si>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</si>
  <si>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</si>
  <si>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</si>
  <si>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</si>
  <si>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</si>
  <si>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</si>
  <si>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</si>
  <si>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</si>
  <si>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</si>
  <si>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</si>
  <si>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</si>
  <si>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</si>
  <si>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</si>
  <si>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</si>
  <si>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</si>
  <si>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</si>
  <si>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</si>
  <si>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</si>
  <si>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</si>
  <si>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</si>
  <si>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</si>
  <si>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</si>
  <si>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</si>
  <si>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</si>
  <si>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</si>
  <si>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</si>
  <si>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</si>
  <si>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</si>
  <si>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</si>
  <si>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</si>
  <si>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</si>
  <si>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</si>
  <si>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</si>
  <si>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</si>
  <si>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</si>
  <si>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</si>
  <si>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</si>
  <si>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</si>
  <si>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</si>
  <si>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</si>
  <si>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</si>
  <si>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</si>
  <si>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</si>
  <si>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</si>
  <si>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</si>
  <si>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</si>
  <si>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</si>
  <si>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</si>
  <si>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</si>
  <si>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</si>
  <si>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</si>
  <si>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</si>
  <si>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</si>
  <si>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</si>
  <si>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</si>
  <si>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</si>
  <si>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</si>
  <si>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</si>
  <si>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</si>
  <si>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</si>
  <si>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</si>
  <si>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</si>
  <si>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</si>
  <si>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</si>
  <si>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</si>
  <si>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</si>
  <si>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</si>
  <si>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</si>
  <si>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</si>
  <si>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</si>
  <si>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</si>
  <si>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</si>
  <si>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</si>
  <si>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</si>
  <si>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</si>
  <si>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</si>
  <si>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</si>
  <si>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</si>
  <si>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</si>
  <si>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</si>
  <si>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</si>
  <si>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</si>
  <si>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</si>
  <si>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</si>
  <si>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</si>
  <si>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</si>
  <si>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</si>
  <si>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</si>
  <si>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</si>
  <si>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</si>
  <si>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</si>
  <si>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</si>
  <si>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</si>
  <si>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</si>
  <si>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</si>
  <si>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</si>
  <si>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</si>
  <si>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</si>
  <si>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</si>
  <si>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</si>
  <si>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</si>
  <si>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</si>
  <si>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</si>
  <si>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</si>
  <si>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</si>
  <si>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</si>
  <si>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</si>
  <si>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</si>
  <si>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</si>
  <si>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</si>
  <si>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</si>
  <si>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</si>
  <si>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</si>
  <si>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</si>
  <si>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</si>
  <si>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</si>
  <si>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</si>
  <si>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</si>
  <si>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</si>
  <si>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</si>
  <si>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</si>
  <si>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</si>
  <si>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</si>
  <si>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</si>
  <si>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</si>
  <si>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</si>
  <si>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</si>
  <si>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</si>
  <si>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</si>
  <si>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</si>
  <si>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</si>
  <si>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</si>
  <si>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</si>
  <si>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</si>
  <si>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</si>
  <si>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</si>
  <si>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</si>
  <si>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</si>
  <si>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</si>
  <si>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</si>
  <si>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</si>
  <si>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</si>
  <si>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</si>
  <si>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</si>
  <si>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</si>
  <si>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</si>
  <si>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</si>
  <si>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</si>
  <si>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</si>
  <si>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</si>
  <si>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</si>
  <si>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</si>
  <si>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</si>
  <si>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</si>
  <si>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</si>
  <si>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</si>
  <si>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</si>
  <si>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</si>
  <si>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</si>
  <si>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</si>
  <si>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</si>
  <si>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</si>
  <si>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</si>
  <si>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</si>
  <si>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</si>
  <si>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</si>
  <si>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</si>
  <si>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</si>
  <si>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</si>
  <si>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</si>
  <si>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</si>
  <si>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</si>
  <si>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</si>
  <si>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</si>
  <si>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</si>
  <si>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</si>
  <si>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</si>
  <si>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</si>
  <si>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</si>
  <si>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</si>
  <si>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</si>
  <si>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</si>
  <si>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</si>
  <si>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</si>
  <si>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</si>
  <si>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</si>
  <si>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</si>
  <si>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</si>
  <si>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</si>
  <si>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</si>
  <si>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</si>
  <si>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</si>
  <si>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</si>
  <si>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</si>
  <si>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</si>
  <si>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</si>
  <si>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</si>
  <si>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</si>
  <si>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</si>
  <si>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</si>
  <si>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</si>
  <si>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</si>
  <si>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</si>
  <si>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</si>
  <si>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</si>
  <si>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</si>
  <si>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</si>
  <si>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</si>
  <si>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</si>
  <si>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</si>
  <si>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</si>
  <si>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</si>
  <si>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</si>
  <si>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</si>
  <si>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</si>
  <si>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</si>
  <si>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</si>
  <si>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</si>
  <si>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</si>
  <si>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</si>
  <si>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</si>
  <si>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</si>
  <si>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</si>
  <si>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</si>
  <si>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</si>
  <si>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</si>
  <si>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</si>
  <si>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</si>
  <si>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</si>
  <si>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</si>
  <si>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</si>
  <si>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</si>
  <si>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</si>
  <si>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</si>
  <si>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</si>
  <si>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</si>
  <si>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</si>
  <si>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</si>
  <si>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</si>
  <si>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</si>
  <si>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</si>
  <si>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</si>
  <si>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</si>
  <si>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</si>
  <si>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</si>
  <si>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</si>
  <si>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</si>
  <si>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</si>
  <si>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</si>
  <si>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</si>
  <si>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</si>
  <si>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</si>
  <si>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</si>
  <si>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</si>
  <si>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</si>
  <si>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</si>
  <si>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</si>
  <si>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</si>
  <si>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</si>
  <si>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</si>
  <si>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</si>
  <si>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</si>
  <si>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</si>
  <si>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</si>
  <si>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</si>
  <si>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</si>
  <si>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</si>
  <si>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</si>
  <si>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</si>
  <si>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</si>
  <si>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</si>
  <si>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</si>
  <si>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</si>
  <si>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</si>
  <si>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</si>
  <si>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</si>
  <si>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</si>
  <si>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</si>
  <si>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</si>
  <si>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</si>
  <si>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</si>
  <si>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</si>
  <si>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</si>
  <si>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</si>
  <si>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</si>
  <si>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</si>
  <si>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</si>
  <si>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</si>
  <si>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</si>
  <si>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</si>
  <si>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</si>
  <si>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</si>
  <si>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</si>
  <si>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</si>
  <si>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</si>
  <si>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</si>
  <si>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</si>
  <si>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</si>
  <si>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</si>
  <si>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</si>
  <si>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</si>
  <si>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</si>
  <si>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</si>
  <si>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</si>
  <si>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</si>
  <si>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</si>
  <si>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</si>
  <si>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</si>
  <si>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</si>
  <si>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</si>
  <si>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</si>
  <si>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</si>
  <si>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</si>
  <si>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</si>
  <si>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</si>
  <si>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</si>
  <si>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</si>
  <si>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</si>
  <si>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</si>
  <si>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</si>
  <si>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</si>
  <si>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</si>
  <si>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</si>
  <si>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</si>
  <si>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</si>
  <si>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</si>
  <si>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</si>
  <si>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</si>
  <si>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</si>
  <si>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</si>
  <si>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</si>
  <si>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</si>
  <si>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</si>
  <si>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</si>
  <si>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</si>
  <si>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</si>
  <si>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</si>
  <si>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</si>
  <si>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</si>
  <si>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</si>
  <si>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</si>
  <si>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</si>
  <si>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</si>
  <si>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</si>
  <si>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</si>
  <si>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</si>
  <si>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</si>
  <si>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</si>
  <si>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</si>
  <si>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</si>
  <si>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</si>
  <si>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</si>
  <si>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</si>
  <si>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</si>
  <si>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</si>
  <si>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</si>
  <si>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</si>
  <si>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</si>
  <si>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</si>
  <si>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</si>
  <si>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</si>
  <si>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</si>
  <si>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</si>
  <si>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</si>
  <si>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</si>
  <si>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</si>
  <si>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</si>
  <si>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</si>
  <si>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</si>
  <si>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</si>
  <si>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</si>
  <si>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</si>
  <si>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</si>
  <si>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</si>
  <si>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</si>
  <si>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</si>
  <si>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</si>
  <si>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</si>
  <si>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</si>
  <si>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</si>
  <si>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</si>
  <si>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</si>
  <si>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</si>
  <si>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</si>
  <si>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</si>
  <si>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</si>
  <si>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</si>
  <si>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</si>
  <si>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</si>
  <si>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</si>
  <si>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</si>
  <si>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</si>
  <si>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</si>
  <si>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</si>
  <si>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</si>
  <si>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</si>
  <si>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</si>
  <si>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</si>
  <si>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</si>
  <si>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</si>
  <si>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</si>
  <si>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</si>
  <si>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</si>
  <si>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</si>
  <si>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</si>
  <si>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</si>
  <si>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</si>
  <si>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</si>
  <si>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</si>
  <si>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</si>
  <si>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</si>
  <si>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</si>
  <si>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</si>
  <si>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</si>
  <si>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</si>
  <si>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</si>
  <si>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</si>
  <si>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</si>
  <si>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</si>
  <si>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</si>
  <si>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</si>
  <si>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</si>
  <si>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</si>
  <si>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</si>
  <si>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</si>
  <si>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</si>
  <si>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</si>
  <si>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</si>
  <si>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</si>
  <si>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</si>
  <si>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</si>
  <si>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</si>
  <si>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</si>
  <si>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</si>
  <si>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</si>
  <si>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</si>
  <si>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</si>
  <si>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</si>
  <si>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</si>
  <si>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</si>
  <si>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</si>
  <si>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</si>
  <si>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</si>
  <si>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</si>
  <si>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</si>
  <si>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</si>
  <si>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</si>
  <si>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</si>
  <si>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</si>
  <si>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</si>
  <si>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</si>
  <si>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</si>
  <si>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</si>
  <si>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</si>
  <si>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</si>
  <si>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</si>
  <si>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</si>
  <si>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</si>
  <si>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</si>
  <si>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</si>
  <si>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</si>
  <si>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</si>
  <si>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</si>
  <si>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</si>
  <si>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</si>
  <si>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</si>
  <si>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</si>
  <si>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</si>
  <si>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</si>
  <si>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</si>
  <si>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</si>
  <si>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</si>
  <si>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</si>
  <si>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</si>
  <si>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</si>
  <si>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</si>
  <si>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</si>
  <si>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</si>
  <si>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</si>
  <si>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</si>
  <si>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</si>
  <si>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</si>
  <si>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</si>
  <si>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</si>
  <si>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</si>
  <si>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</si>
  <si>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</si>
  <si>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</si>
  <si>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</si>
  <si>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</si>
  <si>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</si>
  <si>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</si>
  <si>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</si>
  <si>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</si>
  <si>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</si>
  <si>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</si>
  <si>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</si>
  <si>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</si>
  <si>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</si>
  <si>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</si>
  <si>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</si>
  <si>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</si>
  <si>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</si>
  <si>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</si>
  <si>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</si>
  <si>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</si>
  <si>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</si>
  <si>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</si>
  <si>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</si>
  <si>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</si>
  <si>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</si>
  <si>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</si>
  <si>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</si>
  <si>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</si>
  <si>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</si>
  <si>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</si>
  <si>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</si>
  <si>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</si>
  <si>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</si>
  <si>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</si>
  <si>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</si>
  <si>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</si>
  <si>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</si>
  <si>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</si>
  <si>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</si>
  <si>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</si>
  <si>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</si>
  <si>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</si>
  <si>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</si>
  <si>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</si>
  <si>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</si>
  <si>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</si>
  <si>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</si>
  <si>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</si>
  <si>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</si>
  <si>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</si>
  <si>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</si>
  <si>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</si>
  <si>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</si>
  <si>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</si>
  <si>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</si>
  <si>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</si>
  <si>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</si>
  <si>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</si>
  <si>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</si>
  <si>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</si>
  <si>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</si>
  <si>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</si>
  <si>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</si>
  <si>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</si>
  <si>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</si>
  <si>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</si>
  <si>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</si>
  <si>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</si>
  <si>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</si>
  <si>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</si>
  <si>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</si>
  <si>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</si>
  <si>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</si>
  <si>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</si>
  <si>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</si>
  <si>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</si>
  <si>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</si>
  <si>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</si>
  <si>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</si>
  <si>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</si>
  <si>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</si>
  <si>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</si>
  <si>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</si>
  <si>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</si>
  <si>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</si>
  <si>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</si>
  <si>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</si>
  <si>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</si>
  <si>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</si>
  <si>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</si>
  <si>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</si>
  <si>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</si>
  <si>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</si>
  <si>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</si>
  <si>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</si>
  <si>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</si>
  <si>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</si>
  <si>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</si>
  <si>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</si>
  <si>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</si>
  <si>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</si>
  <si>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</si>
  <si>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</si>
  <si>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</si>
  <si>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</si>
  <si>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</si>
  <si>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</si>
  <si>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</si>
  <si>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</si>
  <si>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</si>
  <si>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</si>
  <si>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</si>
  <si>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</si>
  <si>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</si>
  <si>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</si>
  <si>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</si>
  <si>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</si>
  <si>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</si>
  <si>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</si>
  <si>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</si>
  <si>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</si>
  <si>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</si>
  <si>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</si>
  <si>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</si>
  <si>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</si>
  <si>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</si>
  <si>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</si>
  <si>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</si>
  <si>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</si>
  <si>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</si>
  <si>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</si>
  <si>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</si>
  <si>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</si>
  <si>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</si>
  <si>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</si>
  <si>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</si>
  <si>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</si>
  <si>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</si>
  <si>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</si>
  <si>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</si>
  <si>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</si>
  <si>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</si>
  <si>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</si>
  <si>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</si>
  <si>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</si>
  <si>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</si>
  <si>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</si>
  <si>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</si>
  <si>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</si>
  <si>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</si>
  <si>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</si>
  <si>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</si>
  <si>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</si>
  <si>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</si>
  <si>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</si>
  <si>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</si>
  <si>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</si>
  <si>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</si>
  <si>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</si>
  <si>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</si>
  <si>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</si>
  <si>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</si>
  <si>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</si>
  <si>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</si>
  <si>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</si>
  <si>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</si>
  <si>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</si>
  <si>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</si>
  <si>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</si>
  <si>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</si>
  <si>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</si>
  <si>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</si>
  <si>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</si>
  <si>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</si>
  <si>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</si>
  <si>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</si>
  <si>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</si>
  <si>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</si>
  <si>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</si>
  <si>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</si>
  <si>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</si>
  <si>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</si>
  <si>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</si>
  <si>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</si>
  <si>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</si>
  <si>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</si>
  <si>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</si>
  <si>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</si>
  <si>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</si>
  <si>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</si>
  <si>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</si>
  <si>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</si>
  <si>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</si>
  <si>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</si>
  <si>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</si>
  <si>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</si>
  <si>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</si>
  <si>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</si>
  <si>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</si>
  <si>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</si>
  <si>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</si>
  <si>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</si>
  <si>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</si>
  <si>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</si>
  <si>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</si>
  <si>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</si>
  <si>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</si>
  <si>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</si>
  <si>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</si>
  <si>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</si>
  <si>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</si>
  <si>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</si>
  <si>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</si>
  <si>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</si>
  <si>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</si>
  <si>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</si>
  <si>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</si>
  <si>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</si>
  <si>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</si>
  <si>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</si>
  <si>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</si>
  <si>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</si>
  <si>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</si>
  <si>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</si>
  <si>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</si>
  <si>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</si>
  <si>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</si>
  <si>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</si>
  <si>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</si>
  <si>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</si>
  <si>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</si>
  <si>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</si>
  <si>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</si>
  <si>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</si>
  <si>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</si>
  <si>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</si>
  <si>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</si>
  <si>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</si>
  <si>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</si>
  <si>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</si>
  <si>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</si>
  <si>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</si>
  <si>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</si>
  <si>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</si>
  <si>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</si>
  <si>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</si>
  <si>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</si>
  <si>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</si>
  <si>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</si>
  <si>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</si>
  <si>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</si>
  <si>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</si>
  <si>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</si>
  <si>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</si>
  <si>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</si>
  <si>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</si>
  <si>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</si>
  <si>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</si>
  <si>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</si>
  <si>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</si>
  <si>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</si>
  <si>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</si>
  <si>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</si>
  <si>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</si>
  <si>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</si>
  <si>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</si>
  <si>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</si>
  <si>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</si>
  <si>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</si>
  <si>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</si>
  <si>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</si>
  <si>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</si>
  <si>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</si>
  <si>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</si>
  <si>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</si>
  <si>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</si>
  <si>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</si>
  <si>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</si>
  <si>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</si>
  <si>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</si>
  <si>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</si>
  <si>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</si>
  <si>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</si>
  <si>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</si>
  <si>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</si>
  <si>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</si>
  <si>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</si>
  <si>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</si>
  <si>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</si>
  <si>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</si>
  <si>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</si>
  <si>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</si>
  <si>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</si>
  <si>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</si>
  <si>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</si>
  <si>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</si>
  <si>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</si>
  <si>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</si>
  <si>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</si>
  <si>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</si>
  <si>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</si>
  <si>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</si>
  <si>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</si>
  <si>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</si>
  <si>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</si>
  <si>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</si>
  <si>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</si>
  <si>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</si>
  <si>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</si>
  <si>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</si>
  <si>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</si>
  <si>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</si>
  <si>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</si>
  <si>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</si>
  <si>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</si>
  <si>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</si>
  <si>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</si>
  <si>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</si>
  <si>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</si>
  <si>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</si>
  <si>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</si>
  <si>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</si>
  <si>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</si>
  <si>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</si>
  <si>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</si>
  <si>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</si>
  <si>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</si>
  <si>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</si>
  <si>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</si>
  <si>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</si>
  <si>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</si>
  <si>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</si>
  <si>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</si>
  <si>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</si>
  <si>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</si>
  <si>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</si>
  <si>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</si>
  <si>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</si>
  <si>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</si>
  <si>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</si>
  <si>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</si>
  <si>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</si>
  <si>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</si>
  <si>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</si>
  <si>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</si>
  <si>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</si>
  <si>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</si>
  <si>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</si>
  <si>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</si>
  <si>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</si>
  <si>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</si>
  <si>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</si>
  <si>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</si>
  <si>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</si>
  <si>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</si>
  <si>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</si>
  <si>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</si>
  <si>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</si>
  <si>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</si>
  <si>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</si>
  <si>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</si>
  <si>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</si>
  <si>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</si>
  <si>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</si>
  <si>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</si>
  <si>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</si>
  <si>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</si>
  <si>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</si>
  <si>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</si>
  <si>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</si>
  <si>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</si>
  <si>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</si>
  <si>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</si>
  <si>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</si>
  <si>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</si>
  <si>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</si>
  <si>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</si>
  <si>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</si>
  <si>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</si>
  <si>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</si>
  <si>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</si>
  <si>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</si>
  <si>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</si>
  <si>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</si>
  <si>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</si>
  <si>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</si>
  <si>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</si>
  <si>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</si>
  <si>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</si>
  <si>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</si>
  <si>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</si>
  <si>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</si>
  <si>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</si>
  <si>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</si>
  <si>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</si>
  <si>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</si>
  <si>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</si>
  <si>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</si>
  <si>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</si>
  <si>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</si>
  <si>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</si>
  <si>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</si>
  <si>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</si>
  <si>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</si>
  <si>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</si>
  <si>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</si>
  <si>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</si>
  <si>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</si>
  <si>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</si>
  <si>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</si>
  <si>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</si>
  <si>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</si>
  <si>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</si>
  <si>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</si>
  <si>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</si>
  <si>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</si>
  <si>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</si>
  <si>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</si>
  <si>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</si>
  <si>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</si>
  <si>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</si>
  <si>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</si>
  <si>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</si>
  <si>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</si>
  <si>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</si>
  <si>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</si>
  <si>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</si>
  <si>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</si>
  <si>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</si>
  <si>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</si>
  <si>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</si>
  <si>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</si>
  <si>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</si>
  <si>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</si>
  <si>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</si>
  <si>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</si>
  <si>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</si>
  <si>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</si>
  <si>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</si>
  <si>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</si>
  <si>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</si>
  <si>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</si>
  <si>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</si>
  <si>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</si>
  <si>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</si>
  <si>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</si>
  <si>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</si>
  <si>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</si>
  <si>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</si>
  <si>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</si>
  <si>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</si>
  <si>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</si>
  <si>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</si>
  <si>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</si>
  <si>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</si>
  <si>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</si>
  <si>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</si>
  <si>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</si>
  <si>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</si>
  <si>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</si>
  <si>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</si>
  <si>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</si>
  <si>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</si>
  <si>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</si>
  <si>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</si>
  <si>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</si>
  <si>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</si>
  <si>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</si>
  <si>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</si>
  <si>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</si>
  <si>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</si>
  <si>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</si>
  <si>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</si>
  <si>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</si>
  <si>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</si>
  <si>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</si>
  <si>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</si>
  <si>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</si>
  <si>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</si>
  <si>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</si>
  <si>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</si>
  <si>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</si>
  <si>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</si>
  <si>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</si>
  <si>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</si>
  <si>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</si>
  <si>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</si>
  <si>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</si>
  <si>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</si>
  <si>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</si>
  <si>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</si>
  <si>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</si>
  <si>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</si>
  <si>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</si>
  <si>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</si>
  <si>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</si>
  <si>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</si>
  <si>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</si>
  <si>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</si>
  <si>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</si>
  <si>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</si>
  <si>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</si>
  <si>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</si>
  <si>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</si>
  <si>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</si>
  <si>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</si>
  <si>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</si>
  <si>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</si>
  <si>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</si>
  <si>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</si>
  <si>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</si>
  <si>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</si>
  <si>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</si>
  <si>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</si>
  <si>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</si>
  <si>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</si>
  <si>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</si>
  <si>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</si>
  <si>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</si>
  <si>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</si>
  <si>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</si>
  <si>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</si>
  <si>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</si>
  <si>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</si>
  <si>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</si>
  <si>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</si>
  <si>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</si>
  <si>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</si>
  <si>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</si>
  <si>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</si>
  <si>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</si>
  <si>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</si>
  <si>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</si>
  <si>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</si>
  <si>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</si>
  <si>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</si>
  <si>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</si>
  <si>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</si>
  <si>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</si>
  <si>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</si>
  <si>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</si>
  <si>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</si>
  <si>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</si>
  <si>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</si>
  <si>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</si>
  <si>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</si>
  <si>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</si>
  <si>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</si>
  <si>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</si>
  <si>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</si>
  <si>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</si>
  <si>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</si>
  <si>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</si>
  <si>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</si>
  <si>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</si>
  <si>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</si>
  <si>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</si>
  <si>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</si>
  <si>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</si>
  <si>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</si>
  <si>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</si>
  <si>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</si>
  <si>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</si>
  <si>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</si>
  <si>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</si>
  <si>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</si>
  <si>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</si>
  <si>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</si>
  <si>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</si>
  <si>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</si>
  <si>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</si>
  <si>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</si>
  <si>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</si>
  <si>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</si>
  <si>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</si>
  <si>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</si>
  <si>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</si>
  <si>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</si>
  <si>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</si>
  <si>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</si>
  <si>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</si>
  <si>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</si>
  <si>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</si>
  <si>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</si>
  <si>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</si>
  <si>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</si>
  <si>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</si>
  <si>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</si>
  <si>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</si>
  <si>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</si>
  <si>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</si>
  <si>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</si>
  <si>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</si>
  <si>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</si>
  <si>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</si>
  <si>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</si>
  <si>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</si>
  <si>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</si>
  <si>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</si>
  <si>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</si>
  <si>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</si>
  <si>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</si>
  <si>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</si>
  <si>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</si>
  <si>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</si>
  <si>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</si>
  <si>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</si>
  <si>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</si>
  <si>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</si>
  <si>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</si>
  <si>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</si>
  <si>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</si>
  <si>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</si>
  <si>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</si>
  <si>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</si>
  <si>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</si>
  <si>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</si>
  <si>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</si>
  <si>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</si>
  <si>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</si>
  <si>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</si>
  <si>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</si>
  <si>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</si>
  <si>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</si>
  <si>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</si>
  <si>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</si>
  <si>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</si>
  <si>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</si>
  <si>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</si>
  <si>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</si>
  <si>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</si>
  <si>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</si>
  <si>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</si>
  <si>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</si>
  <si>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</si>
  <si>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</si>
  <si>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</si>
  <si>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</si>
  <si>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</si>
  <si>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</si>
  <si>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</si>
  <si>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</si>
  <si>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</si>
  <si>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</si>
  <si>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</si>
  <si>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</si>
  <si>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</si>
  <si>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</si>
  <si>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</si>
  <si>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</si>
  <si>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</si>
  <si>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</si>
  <si>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</si>
  <si>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</si>
  <si>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</si>
  <si>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</si>
  <si>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</si>
  <si>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</si>
  <si>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</si>
  <si>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</si>
  <si>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</si>
  <si>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</si>
  <si>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</si>
  <si>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</si>
  <si>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</si>
  <si>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</si>
  <si>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</si>
  <si>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</si>
  <si>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</si>
  <si>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</si>
  <si>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</si>
  <si>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</si>
  <si>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</si>
  <si>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</si>
  <si>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</si>
  <si>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</si>
  <si>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</si>
  <si>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</si>
  <si>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</si>
  <si>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</si>
  <si>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</si>
  <si>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</si>
  <si>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</si>
  <si>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</si>
  <si>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</si>
  <si>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</si>
  <si>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</si>
  <si>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</si>
  <si>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</si>
  <si>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</si>
  <si>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</si>
  <si>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</si>
  <si>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</si>
  <si>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</si>
  <si>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</si>
  <si>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</si>
  <si>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</si>
  <si>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</si>
  <si>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</si>
  <si>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</si>
  <si>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</si>
  <si>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</si>
  <si>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</si>
  <si>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</si>
  <si>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</si>
  <si>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</si>
  <si>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</si>
  <si>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</si>
  <si>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</si>
  <si>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</si>
  <si>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</si>
  <si>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</si>
  <si>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</si>
  <si>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</si>
  <si>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</si>
  <si>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</si>
  <si>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</si>
  <si>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</si>
  <si>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</si>
  <si>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</si>
  <si>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</si>
  <si>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</si>
  <si>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</si>
  <si>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</si>
  <si>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</si>
  <si>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</si>
  <si>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</si>
  <si>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</si>
  <si>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</si>
  <si>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</si>
  <si>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</si>
  <si>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</si>
  <si>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</si>
  <si>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</si>
  <si>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</si>
  <si>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</si>
  <si>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</si>
  <si>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</si>
  <si>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</si>
  <si>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</si>
  <si>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</si>
  <si>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</si>
  <si>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</si>
  <si>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</si>
  <si>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</si>
  <si>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</si>
  <si>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</si>
  <si>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</si>
  <si>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</si>
  <si>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</si>
  <si>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</si>
  <si>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</si>
  <si>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</si>
  <si>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</si>
  <si>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</si>
  <si>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</si>
  <si>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</si>
  <si>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</si>
  <si>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</si>
  <si>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</si>
  <si>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</si>
  <si>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</si>
  <si>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</si>
  <si>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</si>
  <si>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</si>
  <si>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</si>
  <si>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</si>
  <si>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</si>
  <si>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</si>
  <si>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</si>
  <si>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</si>
  <si>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</si>
  <si>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</si>
  <si>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</si>
  <si>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</si>
  <si>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</si>
  <si>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</si>
  <si>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</si>
  <si>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</si>
  <si>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</si>
  <si>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</si>
  <si>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</si>
  <si>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</si>
  <si>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</si>
  <si>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</si>
  <si>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</si>
  <si>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</si>
  <si>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</si>
  <si>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</si>
  <si>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</si>
  <si>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</si>
  <si>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</si>
  <si>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</si>
  <si>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</si>
  <si>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</si>
  <si>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</si>
  <si>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</si>
  <si>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</si>
  <si>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</si>
  <si>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</si>
  <si>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</si>
  <si>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</si>
  <si>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</si>
  <si>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</si>
  <si>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atletika - kapitálové transfery</t>
  </si>
  <si>
    <t>a - atletika - bežné transfery</t>
  </si>
  <si>
    <t>25MZDY01</t>
  </si>
  <si>
    <t>Hrubé mzdy vyplatené osobám (zamestnancom) vrátane odvodov zamestnávateľa
počet fyzických osôb: 10
obdobie: január 2025</t>
  </si>
  <si>
    <t>Osoba 1 - 10</t>
  </si>
  <si>
    <t>Hrubé mzdy vyplatené osobám (zamestnancom) vrátane odvodov zamestnávateľa
počet fyzických osôb: 9
obdobie: január 2025</t>
  </si>
  <si>
    <t>Osoba 11,13-20</t>
  </si>
  <si>
    <t>Hrubé mzdy vyplatené osobám (zamestnancom) vrátane odvodov zamestnávateľa
počet fyzických osôb: 4
obdobie: január 2025</t>
  </si>
  <si>
    <t>Osoba 21 - 24</t>
  </si>
  <si>
    <t>25MZDY02</t>
  </si>
  <si>
    <t>Hrubé mzdy vyplatené osobám (zamestnancom) vrátane odvodov zamestnávateľa
počet fyzických osôb: 10
obdobie: február 2025</t>
  </si>
  <si>
    <t>Hrubé mzdy vyplatené osobám (zamestnancom) vrátane odvodov zamestnávateľa
počet fyzických osôb: 14
obdobie: február 2025</t>
  </si>
  <si>
    <t>Osoba 62, 13, 17, 18, 19, 20, 14, 15, 16, 104, 105, 106, 107, 55</t>
  </si>
  <si>
    <t>Hrubé mzdy vyplatené osobám (zamestnancom) vrátane odvodov zamestnávateľa
počet fyzických osôb: 4
obdobie:  február 2025</t>
  </si>
  <si>
    <t>PF250201</t>
  </si>
  <si>
    <t>2025008</t>
  </si>
  <si>
    <t>Diagnostika pohybových schopností atlétov - 26 osôb 22.3.2024 skokanská sekcia
Časť nákladov</t>
  </si>
  <si>
    <t>53025440</t>
  </si>
  <si>
    <t>Roman Svantner STRENGTH &amp; CONDITIONING s.r.o.</t>
  </si>
  <si>
    <t>PF250210</t>
  </si>
  <si>
    <t>2025005</t>
  </si>
  <si>
    <t>Služba Membery Q1/2025 + implementácia služby</t>
  </si>
  <si>
    <t>54118662</t>
  </si>
  <si>
    <t>Softion s.r.o.</t>
  </si>
  <si>
    <t>PF250203</t>
  </si>
  <si>
    <t>FS/25/3/13</t>
  </si>
  <si>
    <t>Športové oblečenie - tričká</t>
  </si>
  <si>
    <t>GRZEGORZ SUDOL G&amp;G SPORT</t>
  </si>
  <si>
    <t>25DPH0018</t>
  </si>
  <si>
    <t>Priznanie DPH z nadobudnutia tovaru, FP č. PF250203</t>
  </si>
  <si>
    <t>Daňový úrad</t>
  </si>
  <si>
    <t>PF250198</t>
  </si>
  <si>
    <t>20250017</t>
  </si>
  <si>
    <t>Grafické vyhotovenia návrhov stanov, diplomov, bannerov na podujatia SAZ 2025
Časť nákladov</t>
  </si>
  <si>
    <t>35875780</t>
  </si>
  <si>
    <t>Artwell Creative, s.r.o.</t>
  </si>
  <si>
    <t>PF250223</t>
  </si>
  <si>
    <t>92025015</t>
  </si>
  <si>
    <t>Rádiostanice, rýchlonabíjačky + príslušenstvo na podujatia SAZ 2025</t>
  </si>
  <si>
    <t>46606041</t>
  </si>
  <si>
    <t>VH ELECTRONICS, s.r.o.</t>
  </si>
  <si>
    <t>PF250221</t>
  </si>
  <si>
    <t>640784318</t>
  </si>
  <si>
    <t>Športová obuv - šľapky, tenisky</t>
  </si>
  <si>
    <t>3573938</t>
  </si>
  <si>
    <t>adidas Slovakia, s.r.o.</t>
  </si>
  <si>
    <t>PF250222</t>
  </si>
  <si>
    <t>640784319</t>
  </si>
  <si>
    <t>Športová obuv - tenisky</t>
  </si>
  <si>
    <t>PF250220</t>
  </si>
  <si>
    <t>640784317</t>
  </si>
  <si>
    <t>Športová obuv - šľapky</t>
  </si>
  <si>
    <t>25OZ0165</t>
  </si>
  <si>
    <t>Cestovný príkaz
Termín: 19.3.2025
Trasa: Krupina-Dudince a späť
Účel: Dudinská 50tka - prípravné stretnutia
Spôsob dopravy: AUV
Počet prepravovaných osôb: 1</t>
  </si>
  <si>
    <t>Mgr. Július Korčok</t>
  </si>
  <si>
    <t>25OZ0164</t>
  </si>
  <si>
    <t>Cestovný príkaz
Termín: 18.3.2025
Trasa: Krupina-Dudince a späť
Účel: Dudinská 50tka - prípravné stretnutia
Spôsob dopravy: AUV
Počet prepravovaných osôb: 1</t>
  </si>
  <si>
    <t>25OZ0172</t>
  </si>
  <si>
    <t>187</t>
  </si>
  <si>
    <t>PREVOD: Ubytovanie 16.-23.3.2025 pre 9 osôb, HMS Nanjing</t>
  </si>
  <si>
    <t xml:space="preserve">World Athletics Indoor Championships Nanjing 25 </t>
  </si>
  <si>
    <t>25OZ0166</t>
  </si>
  <si>
    <t>Cestovný príkaz
Termín: 14.-15.2.2025
Trasa: Bratislava-Nyiregyhaza HUN a späť
Účel: HMSR dorast
Spôsob dopravy: AUV
Počet prepravovaných osôb: 2</t>
  </si>
  <si>
    <t>Branislav Droščák</t>
  </si>
  <si>
    <t>25OZ0167</t>
  </si>
  <si>
    <t>Cestovný príkaz
Termín: 1.3. a 2.3.2025
Trasa: 2x Bratislava-Viedeň AT a späť
Účel: HMSR ŠTK delegát
Spôsob dopravy: AUV
Počet prepravovaných osôb: 1</t>
  </si>
  <si>
    <t>25OZ0169</t>
  </si>
  <si>
    <t>Cestovný príkaz
Termín: 14.-16.3.2025
Trasa: Bratislava-Nyiregyhaza HUN a späť
Účel: HMSR viacboje
Spôsob dopravy: AUV
Počet prepravovaných osôb: 3</t>
  </si>
  <si>
    <t>25OZ0168</t>
  </si>
  <si>
    <t>Cestovný príkaz
Termín: 7.-9.3.2025
Trasa: Bratislava-Nyiregyhaza HUN a späť
Účel: HMSR juniori
Spôsob dopravy: AUV
Počet prepravovaných osôb: 1</t>
  </si>
  <si>
    <t>25OZ0171</t>
  </si>
  <si>
    <t>Cestovný príkaz
Termín: 15.-25.3.2025
Trasa: Nitra-Bratislava a späť
Účel: zraz pred HMS Nanjing
Spôsob dopravy: AUV
Počet prepravovaných osôb: 2</t>
  </si>
  <si>
    <t>Katarína Adlerová</t>
  </si>
  <si>
    <t>25OZ0170</t>
  </si>
  <si>
    <t>Cestovný príkaz
Termín: 20.-22.3.2025
Trasa: Kostolná pri Dunaji-Dudince a späť
Účel: Dudinská 50tka
Spôsob dopravy: AUV
Počet prepravovaných osôb: 1</t>
  </si>
  <si>
    <t>Bernard Ruman</t>
  </si>
  <si>
    <t>DÚ0030385</t>
  </si>
  <si>
    <t>003/0385</t>
  </si>
  <si>
    <t>Poplatok za vedenie účtu</t>
  </si>
  <si>
    <t>31320155</t>
  </si>
  <si>
    <t>VÚB, a.s.</t>
  </si>
  <si>
    <t>DÚ0030386</t>
  </si>
  <si>
    <t>003/0386</t>
  </si>
  <si>
    <t>Poplatok za elektronický výpis</t>
  </si>
  <si>
    <t>DÚ0030387</t>
  </si>
  <si>
    <t>003/0387</t>
  </si>
  <si>
    <t>Poplatky za platby</t>
  </si>
  <si>
    <t>DÚ0040003</t>
  </si>
  <si>
    <t>004/0003</t>
  </si>
  <si>
    <t>Bankový poplatok za vedenie účtu</t>
  </si>
  <si>
    <t>PF250232</t>
  </si>
  <si>
    <t>25200085</t>
  </si>
  <si>
    <t>Prenájom nebytových priestorov - sklad 03/2025</t>
  </si>
  <si>
    <t>35723025</t>
  </si>
  <si>
    <t>Športová hala Mladosť, s.r.o.</t>
  </si>
  <si>
    <t>25OZ0181</t>
  </si>
  <si>
    <t>Cestovný príkaz
Termín: 21.-22.3.2025
Účel: Dudinská 50tka
Trasa: Lučenec-Dudince a späť
Spôsob dopravy: AUV
Počet prepravovaných osôb: 1
Cestovné náhrady: cestovné</t>
  </si>
  <si>
    <t>Mgr. Štefan Malík</t>
  </si>
  <si>
    <t>25OZ0182</t>
  </si>
  <si>
    <t>Cestovný príkaz
Termín: 21.-22.3.2025
Účel: Dudinská 50tka
Trasa: Nová Dubnica-Dudince a späť
Spôsob dopravy: AUV
Počet prepravovaných osôb: 2
Cestovné náhrady: cestovné</t>
  </si>
  <si>
    <t>JUDr. Peter Filo</t>
  </si>
  <si>
    <t>25OZ0176</t>
  </si>
  <si>
    <t>Cestovný príkaz
Termín: 15.-16.3.2025
Účel: HMSR viacboj
Trasa: Prešov-Nyiregyhaza HUN a späť
Spôsob dopravy: AUV
Počet prepravovaných osôb: 5
Cestovné náhrady: cestovné</t>
  </si>
  <si>
    <t>Ing. Miroslav Hrobák</t>
  </si>
  <si>
    <t>25OZ0178</t>
  </si>
  <si>
    <t>Cestovný príkaz
Termín: 20.-22.3.2025
Účel: Dudinská 50tka
Trasa: Šurany-Dudince a späť
Spôsob dopravy: AUV
Počet prepravovaných osôb: 1
Cestovné náhrady: cestovné</t>
  </si>
  <si>
    <t>Ing. Jozef Malík</t>
  </si>
  <si>
    <t>25OZ0174</t>
  </si>
  <si>
    <t>Cestovný príkaz
Termín: 15.-16.3.2025
Účel: HMSR viacboj
Trasa: Košice-Nyiregyhaza HUN a späť
Spôsob dopravy: AUV
Počet prepravovaných osôb: 4
Cestovné náhrady: cestovné</t>
  </si>
  <si>
    <t>Ferdinand Kóča</t>
  </si>
  <si>
    <t>25OZ0173</t>
  </si>
  <si>
    <t>Silvia Hanusová</t>
  </si>
  <si>
    <t>25OZ0179</t>
  </si>
  <si>
    <t>Cestovný príkaz
Termín: 21.-22.3.2025
Účel: Dudinská 50tka
Trasa: Borský Mikuláš-Dudince a späť
Spôsob dopravy: AUV
Počet prepravovaných osôb: 1
Cestovné náhrady: cestovné</t>
  </si>
  <si>
    <t>Ondrej Malík</t>
  </si>
  <si>
    <t>25OZ0180</t>
  </si>
  <si>
    <t>Cestovný príkaz
Termín: 21.-22.3.2025
Účel: Dudinská 50tka
Trasa: Borský Mikuláš-Dudince a späť
Spôsob dopravy: AUV
Počet prepravovaných osôb: 3
Cestovné náhrady: cestovné</t>
  </si>
  <si>
    <t>Ing. Roman Gazárek</t>
  </si>
  <si>
    <t>25OZ0175</t>
  </si>
  <si>
    <t>Cestovný príkaz
Termín: 15.-16.3.2025
Účel: HMSR viacboj
Trasa: Košice-Nyiregyhaza HUN a späť
Spôsob dopravy: AUV
Počet prepravovaných osôb: 5
Cestovné náhrady: cestovné</t>
  </si>
  <si>
    <t>Peter Buc</t>
  </si>
  <si>
    <t>25OZ0177</t>
  </si>
  <si>
    <t>Ing. Mária Kissová</t>
  </si>
  <si>
    <t>25OZ0183</t>
  </si>
  <si>
    <t>Cestovný príkaz
Termín: 21.-22.3.2025
Účel: Dudinská 50tka
Trasa: Slovenská Ľupča-Dudince a späť
Spôsob dopravy: AUV
Počet prepravovaných osôb: 1
Cestovné náhrady: cestovné</t>
  </si>
  <si>
    <t>Martin Škarba</t>
  </si>
  <si>
    <t>25OZ0184</t>
  </si>
  <si>
    <t>Cestovný príkaz
Termín: 21.-22.3.2025
Účel: Dudinská 50tka
Trasa: Košice-Dudince a späť
Spôsob dopravy: AUV
Počet prepravovaných osôb: 1
Cestovné náhrady: cestovné</t>
  </si>
  <si>
    <t>25OZ0185</t>
  </si>
  <si>
    <t>Cestovný príkaz
Termín: 21.-22.3.2025
Účel: Dudinská 50tka
Trasa: Martin-Dudince a späť
Spôsob dopravy: AUV
Počet prepravovaných osôb: 2
Cestovné náhrady: cestovné</t>
  </si>
  <si>
    <t>Vladimír Prokša</t>
  </si>
  <si>
    <t>25OZ0186</t>
  </si>
  <si>
    <t>Cestovný príkaz
Termín: 22.3.2025
Účel: Dudinská 50tka
Trasa: Krupina-Dudince a späť
Spôsob dopravy: AUV
Počet prepravovaných osôb: 1
Cestovné náhrady: cestovné</t>
  </si>
  <si>
    <t>Marek Janek</t>
  </si>
  <si>
    <t>25OZ0189</t>
  </si>
  <si>
    <t>Cestovný príkaz
Termín: 22.3.2025
Účel: Dudinská 50tka
Trasa: BB-Dudince a späť
Spôsob dopravy: AUV
Počet prepravovaných osôb: 2
Cestovné náhrady: cestovné</t>
  </si>
  <si>
    <t>Ivana Švigárová</t>
  </si>
  <si>
    <t>25OZ0190</t>
  </si>
  <si>
    <t>Cestovný príkaz
Termín: 22.3.2025
Účel: Dudinská 50tka
Trasa: Brezno-Dudince a späť
Spôsob dopravy: AUV
Počet prepravovaných osôb: 3
Cestovné náhrady: cestovné</t>
  </si>
  <si>
    <t>Kristína Kafríková</t>
  </si>
  <si>
    <t>25OZ0192</t>
  </si>
  <si>
    <t>Cestovný príkaz
Termín: 21.-23.3.2025
Účel: Dudinská 50tka
Trasa: České Budejovice CZ-Dudince a späť
Spôsob dopravy: AUV
Počet prepravovaných osôb: 1
Cestovné náhrady: cestovné</t>
  </si>
  <si>
    <t>Miroslav Lapka</t>
  </si>
  <si>
    <t>25OZ0193</t>
  </si>
  <si>
    <t>Cestovný príkaz
Termín: 20.-22.3.2025
Účel: Dudinská 50tka
Trasa: Bratislava CZ-Dudince a späť
Spôsob dopravy: AUV
Počet prepravovaných osôb: 1
Cestovné náhrady: cestovné</t>
  </si>
  <si>
    <t>Rastislav Srnánek</t>
  </si>
  <si>
    <t>25OZ0187</t>
  </si>
  <si>
    <t>Ianko Troiak</t>
  </si>
  <si>
    <t>25OZ0188</t>
  </si>
  <si>
    <t>Ján Ungvarský</t>
  </si>
  <si>
    <t>25OZ0194</t>
  </si>
  <si>
    <t>Cestovný príkaz
Termín: 31.3.2025
Účel: vybavenie víz do JAR - Viedeň AT
Cestovné náhrady: stravné</t>
  </si>
  <si>
    <t>25OZ0195</t>
  </si>
  <si>
    <t>681, 620</t>
  </si>
  <si>
    <t>12.3., 17.3.2025</t>
  </si>
  <si>
    <t>Cestovný príkaz - Jaroslav Kolcun
Termín: 12.-20.3.2025
Účel: EP vo vrhoch
Trasa: Vranov n/T-Bratislava a späť
Spôsob dopravy: VLAK
Počet prepravovaných osôb: 1
Cestovné náhrady: cestovné</t>
  </si>
  <si>
    <t>35914939</t>
  </si>
  <si>
    <t>Železničná spoločnosť Slovensko, a.s.</t>
  </si>
  <si>
    <t>25OZ0196</t>
  </si>
  <si>
    <t>9880</t>
  </si>
  <si>
    <t xml:space="preserve">nákup PHM - Matúš Kompas
AUS - BL165DX , 63,66 l </t>
  </si>
  <si>
    <t>52136825</t>
  </si>
  <si>
    <t>Jánošík - NEA, s.r.o. - SHELL 8297</t>
  </si>
  <si>
    <t>PF250226</t>
  </si>
  <si>
    <t>1020251036</t>
  </si>
  <si>
    <t>Tlač grafiky do roll-up</t>
  </si>
  <si>
    <t>35736534</t>
  </si>
  <si>
    <t>Bittner print s.r.o.</t>
  </si>
  <si>
    <t>PF250230</t>
  </si>
  <si>
    <t>VFA250004</t>
  </si>
  <si>
    <t>Preprava vody na podujatie Dudinská 50tka - 19.3.2025, Bratislava-Dudince</t>
  </si>
  <si>
    <t>36868345</t>
  </si>
  <si>
    <t>White Logistics Group, s.r.o.</t>
  </si>
  <si>
    <t>PF250231</t>
  </si>
  <si>
    <t>2025009</t>
  </si>
  <si>
    <t>Administratívne služby - spracovanie vyúčtovania  03/2025</t>
  </si>
  <si>
    <t>44678355</t>
  </si>
  <si>
    <t>amiti group, s.r.o.</t>
  </si>
  <si>
    <t>25OZ0098</t>
  </si>
  <si>
    <t>4226</t>
  </si>
  <si>
    <t xml:space="preserve">PREVOD: nákup PHM 
AUS - BL838TY , 38,22 l </t>
  </si>
  <si>
    <t>Jánošík - NEA, s.r.o. - SHELL 8205</t>
  </si>
  <si>
    <t>25OZ0155</t>
  </si>
  <si>
    <t>6083</t>
  </si>
  <si>
    <t xml:space="preserve">PREVOD: nákup PHM 
AUS - BL838TY , 34,46 l </t>
  </si>
  <si>
    <t>25OZ0198</t>
  </si>
  <si>
    <t>598</t>
  </si>
  <si>
    <t xml:space="preserve">PREVOD: nákup PHM 
AUS - BL838TY , 32,94 l </t>
  </si>
  <si>
    <t>25OZ0197</t>
  </si>
  <si>
    <t>9165</t>
  </si>
  <si>
    <t xml:space="preserve">nákup PHM - Matúš Kompas
AUS - AA066HD , 80,88 l </t>
  </si>
  <si>
    <t>25OZ0191</t>
  </si>
  <si>
    <t>Cestovný príkaz
Termín: 22.3.2025
Účel: Dudinská 50tka
Trasa: Žilina-Dudince a späť
Spôsob dopravy: AUV
Počet prepravovaných osôb: 2
Cestovné náhrady: cestovné</t>
  </si>
  <si>
    <t>Juraj Kalabus</t>
  </si>
  <si>
    <t>25OZ0207</t>
  </si>
  <si>
    <t>Cestovný príkaz
Termín: 29.3.2025
Účel: školenie rozhodcov
Trasa: Nová Dubnica-Martin a späť
Spôsob dopravy: AUV
Počet prepravovaných osôb: 1
Cestovné náhrady: cestovné</t>
  </si>
  <si>
    <t>25OZ0202</t>
  </si>
  <si>
    <t>1156</t>
  </si>
  <si>
    <t>Cestovný príkaz - Lenka Krišková
Termín: 1.3.2025
Účel: HMSR viacboj
Trasa: Bratislava-Viedeň AT a späť
Spôsob dopravy: VLAK
Počet prepravovaných osôb: 1
Cestovné náhrady: cestovné</t>
  </si>
  <si>
    <t>25OZ0204</t>
  </si>
  <si>
    <t>Cestovný príkaz
Termín: 13.-17.3.2025
Účel: EP vo vrhoch (Cyprus), zraz pri SAZ
Trasa: Nitra-Bratislava a späť
Spôsob dopravy: AUV
Počet prepravovaných osôb: 1
Cestovné náhrady: cestovné</t>
  </si>
  <si>
    <t>Marcel Lomnický</t>
  </si>
  <si>
    <t>25OZ0203</t>
  </si>
  <si>
    <t>Cestovný príkaz
Termín: 12.-17.3.2025
Účel: EP vo vrhoch (Cyprus), zraz pri SAZ
Trasa: BB-Bratislava a späť
Spôsob dopravy: AUV
Počet prepravovaných osôb: 1
Cestovné náhrady: cestovné</t>
  </si>
  <si>
    <t>Veronika Kaňuchová</t>
  </si>
  <si>
    <t>25OZ0208</t>
  </si>
  <si>
    <t>Cestovný príkaz
Termín: 14.-16.3.2025
Účel: HMSR viacboj. Nyiregyhaza HUN
Cestovné náhrady: stravné</t>
  </si>
  <si>
    <t>Marco Adrien Drozda</t>
  </si>
  <si>
    <t>PF250233</t>
  </si>
  <si>
    <t>202504</t>
  </si>
  <si>
    <t>Stravovanie - rozhodcovia, realizačný tím - Dudinská 50tka 21-22.3.2025</t>
  </si>
  <si>
    <t>44535643</t>
  </si>
  <si>
    <t>Dušan Kováč</t>
  </si>
  <si>
    <t>25OZ0205</t>
  </si>
  <si>
    <t>Cestovný príkaz
Termín: 15.-16.3.2025
Účel: HMSR viacboj
Trasa: Bratislava-Nyiregyhaza HUN a späť
Spôsob dopravy: AUV
Počet prepravovaných osôb: 1
Cestovné náhrady: cestovné</t>
  </si>
  <si>
    <t>Marek Baláž</t>
  </si>
  <si>
    <t>25OZ0206</t>
  </si>
  <si>
    <t>Cestovný príkaz
Termín: 22.3.2025
Účel: Dudinská 50tka
Trasa: Bratislava-Dudince a späť
Spôsob dopravy: AUV
Počet prepravovaných osôb: 1
Cestovné náhrady: cestovné</t>
  </si>
  <si>
    <t>Anna Kirnová</t>
  </si>
  <si>
    <t>PF250234</t>
  </si>
  <si>
    <t>4/2025</t>
  </si>
  <si>
    <t>Činnosť reprezentačného trénera mládeže U16 - 02/2025</t>
  </si>
  <si>
    <t>54348234</t>
  </si>
  <si>
    <t>Simona Blanárová, PhD.</t>
  </si>
  <si>
    <t>Zrážková daň - činnosť reprezentačného trénera mládeže U16 - 02/2025 k faktúre PF250234</t>
  </si>
  <si>
    <t>PF250235</t>
  </si>
  <si>
    <t>5/2025</t>
  </si>
  <si>
    <t>Činnosť reprezentačného trénera mládeže U16 - 03/2025</t>
  </si>
  <si>
    <t>Zrážková daň - činnosť reprezentačného trénera mládeže U16 - 03/2025 k faktúre PF250235</t>
  </si>
  <si>
    <t>PF250237</t>
  </si>
  <si>
    <t>0142869676</t>
  </si>
  <si>
    <t>PREVOD: mobilné telefóny 10.3.-9.4.2025
Časť nákladov</t>
  </si>
  <si>
    <t>35697270</t>
  </si>
  <si>
    <t>Orange Slovensko, a.s.</t>
  </si>
  <si>
    <t>25OZ0200</t>
  </si>
  <si>
    <t>Náhrada za stratu času pre dobrovoľníkov
Termín: 22.2.2025, 8.3.2025
HMSR veteránov + Zimné MSR vrhačov, Trnava
Počet osôb: 38
Rozsah: 434 odpracovaných hodín za 4,5 EUR/hod</t>
  </si>
  <si>
    <t>Osoba 25 - 62</t>
  </si>
  <si>
    <t>25OZ0201</t>
  </si>
  <si>
    <t>Náhrada za stratu času pre dobrovoľníkov
Termín: 8.3.2025, 15.-16.3.2025
HMSR juniori, viacboje, Nyiregyhaza HUN
Počet osôb: 41
Rozsah: 1129 odpracovaných hodín za 4,5 EUR/hod</t>
  </si>
  <si>
    <t>Osoba 63 - 103</t>
  </si>
  <si>
    <t>25MZDY03</t>
  </si>
  <si>
    <t>Hrubé mzdy vyplatené osobám (zamestnancom) vrátane odvodov zamestnávateľa
počet fyzických osôb: 10
obdobie: marec 2025</t>
  </si>
  <si>
    <t>Hrubé mzdy vyplatené osobám (zamestnancom) vrátane odvodov zamestnávateľa
počet fyzických osôb: 18
obdobie: marec 2025</t>
  </si>
  <si>
    <t>Osoba 62, 13, 17, 18, 19, 108, 109, 110, 111, 112, 14, 15, 16, 104, 105, 55, 107, 106</t>
  </si>
  <si>
    <t>Hrubé mzdy vyplatené osobám (zamestnancom) vrátane odvodov zamestnávateľa
počet fyzických osôb: 8
obdobie: marec 2025</t>
  </si>
  <si>
    <t>Osoba 21, 22, 23, 113, 54, 114, 115, 24</t>
  </si>
  <si>
    <t>Hrubé mzdy vyplatené osobám (zamestnancom) vrátane odvodov zamestnávateľa
počet fyzických osôb: 2
obdobie: marec 2025</t>
  </si>
  <si>
    <t>Osoba 116, 117</t>
  </si>
  <si>
    <t>PF250236</t>
  </si>
  <si>
    <t>3250001384</t>
  </si>
  <si>
    <t>Prenájom atletického štadióna FTVŠ UK dňa 26.3.2025 - detský štafetový kros</t>
  </si>
  <si>
    <t>00397865</t>
  </si>
  <si>
    <t>Univerzita Komenského v Bratislave</t>
  </si>
  <si>
    <t>25OZ0210</t>
  </si>
  <si>
    <t>Cestovný príkaz
Termín: 21-22.3.2025
Účel: Dudinská 50tka
Trasa: Budapešť-Dudince a späť
Spôsob dopravy: AUV
Počet prepravovaných osôb: 1
Cestovné náhrady: cestovné</t>
  </si>
  <si>
    <t>Orsolya Gruber</t>
  </si>
  <si>
    <t>PF250238</t>
  </si>
  <si>
    <t>2025/4</t>
  </si>
  <si>
    <t>Mediálne služby 03/2025</t>
  </si>
  <si>
    <t>37615858</t>
  </si>
  <si>
    <t>Mgr. Gabriel Bogdányi</t>
  </si>
  <si>
    <t>25OZ0213</t>
  </si>
  <si>
    <t>Cestovný príkaz
Termín: 20-23.3.2025
Účel: Dudinská 50tka
Trasa: 4x Krupina-Dudince a späť
Spôsob dopravy: AUV
Počet prepravovaných osôb: 1
Cestovné náhrady: cestovné</t>
  </si>
  <si>
    <t>25OZ0211</t>
  </si>
  <si>
    <t>Cestovný príkaz
Termín: 15-25.3.2025
Účel: HMS Nanjing (Čína)
Cestovné náhrady: stravné</t>
  </si>
  <si>
    <t>Matej Baluch</t>
  </si>
  <si>
    <t>Viktória Forster</t>
  </si>
  <si>
    <t>Patrik Dömötör</t>
  </si>
  <si>
    <t>Daniela Ledecká</t>
  </si>
  <si>
    <t>Ján Volko</t>
  </si>
  <si>
    <t>Naďa Bendová</t>
  </si>
  <si>
    <t>Libor Charfreitag</t>
  </si>
  <si>
    <t>PF250240</t>
  </si>
  <si>
    <t>2025007</t>
  </si>
  <si>
    <t>Ekonomické služby 02/2025</t>
  </si>
  <si>
    <t>50828207</t>
  </si>
  <si>
    <t>AccountServices s.r.o.</t>
  </si>
  <si>
    <t>25OZ0212</t>
  </si>
  <si>
    <t>Cestovný príkaz
Termín: 30.3.2025
Účel: Jarný kros DA
Trasa: Topoľčianky-Šaľa a späť
Spôsob dopravy: AUV
Počet prepravovaných osôb: 1
Cestovné náhrady: cestovné</t>
  </si>
  <si>
    <t>Michal Minár</t>
  </si>
  <si>
    <t>PF250242</t>
  </si>
  <si>
    <t>VF024/25</t>
  </si>
  <si>
    <t>Nájom nebytových priestorov 22-23.3.2025 - seminár skokanskej sekcie</t>
  </si>
  <si>
    <t>00516554</t>
  </si>
  <si>
    <t>Stredná športová škola, Banská Bystrica</t>
  </si>
  <si>
    <t>PF250241</t>
  </si>
  <si>
    <t>2025012</t>
  </si>
  <si>
    <t>Ekonomické služby 03/2025</t>
  </si>
  <si>
    <t>PF250245</t>
  </si>
  <si>
    <t>1012520843</t>
  </si>
  <si>
    <t>Internet Flexilink MAN 04/2025</t>
  </si>
  <si>
    <t>35845007</t>
  </si>
  <si>
    <t>VNET a.s.</t>
  </si>
  <si>
    <t>PF250246</t>
  </si>
  <si>
    <t>Komentovanie a moderovanie podujatia Dudinská 50tka - 22.3.2025</t>
  </si>
  <si>
    <t>32110782</t>
  </si>
  <si>
    <t>Mario Porubec</t>
  </si>
  <si>
    <t>PF250247</t>
  </si>
  <si>
    <t>7025007</t>
  </si>
  <si>
    <t>Spracovanie údajov do štatistiky pre účely ročenky - 1. štvrťrok 2025</t>
  </si>
  <si>
    <t>50284142</t>
  </si>
  <si>
    <t>Damma41, s.r.o.</t>
  </si>
  <si>
    <t>PF250248</t>
  </si>
  <si>
    <t>25002</t>
  </si>
  <si>
    <t xml:space="preserve">Tréningový denník športovca </t>
  </si>
  <si>
    <t>35137860</t>
  </si>
  <si>
    <t>Denisa Mečiarová</t>
  </si>
  <si>
    <t>PF250243</t>
  </si>
  <si>
    <t>312500317</t>
  </si>
  <si>
    <t>Prístup do agentúrneho spravodajstva SITA 03/2025</t>
  </si>
  <si>
    <t>35745274</t>
  </si>
  <si>
    <t>SITA Slovenská tlačová agentúra a.s.</t>
  </si>
  <si>
    <t>PF250244</t>
  </si>
  <si>
    <t>20250020</t>
  </si>
  <si>
    <t>Fotoreport Halové majstrovstvá sveta v atletike Nanjing 2025 - 21-23.3.2025</t>
  </si>
  <si>
    <t>17293006</t>
  </si>
  <si>
    <t>Soňa Maléterová</t>
  </si>
  <si>
    <t>25DPH0023</t>
  </si>
  <si>
    <t>Priznanie DPH z nadobudnutia služby, FP č. PF250244</t>
  </si>
  <si>
    <t>PF250255</t>
  </si>
  <si>
    <t>525610146</t>
  </si>
  <si>
    <t>Ubytovanie pre 8 osôb 20-24.3.2025 - Dudinská 50tka
Časť nákladov</t>
  </si>
  <si>
    <t>31642713</t>
  </si>
  <si>
    <t>Kúpele Dudince, a.s.</t>
  </si>
  <si>
    <t>PF250250</t>
  </si>
  <si>
    <t>11/2025</t>
  </si>
  <si>
    <t>41793501</t>
  </si>
  <si>
    <t>Mgr. Juraj MARCINÁT</t>
  </si>
  <si>
    <t>PF250251</t>
  </si>
  <si>
    <t>640784418</t>
  </si>
  <si>
    <t>Športové oblečenie - tréneri ZPM - tričká</t>
  </si>
  <si>
    <t>35739738</t>
  </si>
  <si>
    <t>PF250252</t>
  </si>
  <si>
    <t>640784419</t>
  </si>
  <si>
    <t>Športová obuv - ZPM - tenisky</t>
  </si>
  <si>
    <t>25OZ0145</t>
  </si>
  <si>
    <t>Cestovný príkaz
Termín: 4.3.2025
Účel: odvoz výpravy na letisko, HME Apeldoorn
Cestovné náhrady: stravné</t>
  </si>
  <si>
    <t>Ján Dömény</t>
  </si>
  <si>
    <t>25OZ0147</t>
  </si>
  <si>
    <t>Cestovný príkaz
Termín: 10.3.2025
Účel: dovoz výpravy z letiska na SVK, HME Apeldoorn
Cestovné náhrady: stravné</t>
  </si>
  <si>
    <t>PF250254</t>
  </si>
  <si>
    <t>2125007725</t>
  </si>
  <si>
    <t>PREVOD
E-maily a dodatočná schránka k doméne atletika.sk- 11.4.2025-10.4.2026</t>
  </si>
  <si>
    <t>INTERNET CZ, a.s.</t>
  </si>
  <si>
    <t>25DPH0025</t>
  </si>
  <si>
    <t>Priznanie DPH z nadobudnutia služby, FP č. PF250254</t>
  </si>
  <si>
    <t>PF250260</t>
  </si>
  <si>
    <t>640784613</t>
  </si>
  <si>
    <t>Športové oblečenie - tréneri ZPM - šiltovky</t>
  </si>
  <si>
    <t>PF250261</t>
  </si>
  <si>
    <t>640784750</t>
  </si>
  <si>
    <t>Športové oblečenie - PTS - tričká</t>
  </si>
  <si>
    <t>PF250263</t>
  </si>
  <si>
    <t>640784752</t>
  </si>
  <si>
    <t>Športové oblečenie - tréneri ZPM - bundy</t>
  </si>
  <si>
    <t>Zrážková daň - činnosť reprezentačného trénera mládeže U18 - 02/2025 k faktúre PF250202 - Mgr. Peter Žňava</t>
  </si>
  <si>
    <t>PF250256</t>
  </si>
  <si>
    <t>22025</t>
  </si>
  <si>
    <t>Činnosť reprezentačného trénera mládeže U18 - 03/2025</t>
  </si>
  <si>
    <t>54653797</t>
  </si>
  <si>
    <t>Mgr. Peter Žňava</t>
  </si>
  <si>
    <t>Zrážková daň - činnosť reprezentačného trénera mládeže U18 - 03/2025 k faktúre PF250256 - Mgr. Peter Žňava</t>
  </si>
  <si>
    <t>PF250257</t>
  </si>
  <si>
    <t>354031</t>
  </si>
  <si>
    <t>Prenájom skladu 04/2025</t>
  </si>
  <si>
    <t>36005908</t>
  </si>
  <si>
    <t>KODRETA furniture, s.r.o.</t>
  </si>
  <si>
    <t>PF250258</t>
  </si>
  <si>
    <t>250018</t>
  </si>
  <si>
    <t>Realizácia atletického podujatia Dudinská 50tka 22.3.2025 - zapožičanie stanov, závaží, nafukovacej brány, stolov, lavíc, demontáž zábran</t>
  </si>
  <si>
    <t>50807528</t>
  </si>
  <si>
    <t>DINA Accounting s.r.o.</t>
  </si>
  <si>
    <t>PF250259</t>
  </si>
  <si>
    <t>250019</t>
  </si>
  <si>
    <t>Príprava atletického podujatia Dudinská 50tka 22.3.2025 - montáž zábran, banerov, príprava trate, administratíva</t>
  </si>
  <si>
    <t>PF250249</t>
  </si>
  <si>
    <t>1</t>
  </si>
  <si>
    <t>Meranie trate 2x - Dudinská 50tka</t>
  </si>
  <si>
    <t>Lucija Kolic</t>
  </si>
  <si>
    <t>25OZ0215</t>
  </si>
  <si>
    <t>Cestovné poistenie pre 21 osôb 1.3.-31.3.2025</t>
  </si>
  <si>
    <t>00151700</t>
  </si>
  <si>
    <t>Allianz - Slovenská poisťovňa, a.s.</t>
  </si>
  <si>
    <t>PF250239</t>
  </si>
  <si>
    <t>8125018053</t>
  </si>
  <si>
    <t>PREVOD
Letenky Viedeň-Brusel-Viedeň 11-14.4.2025 pre 6 osôb, ME v cestnom behu Brusel
Časť nákladov</t>
  </si>
  <si>
    <t>35897821</t>
  </si>
  <si>
    <t>pelicantravel.com s.r.o.</t>
  </si>
  <si>
    <t>PF250270</t>
  </si>
  <si>
    <t>FA-32778</t>
  </si>
  <si>
    <t>PREVOD
Ubytovanie 10-11.4.2025 Bratislava, pred ME v cestnom behu Brusel - Páleniková, Kováč
Časť nákladov</t>
  </si>
  <si>
    <t>35880899</t>
  </si>
  <si>
    <t>Hotel Set s.r.o.</t>
  </si>
  <si>
    <t>25DPH0010</t>
  </si>
  <si>
    <t>Priznanie DPH z nadobudnutia služby, FP č. PF250136 - Time Tronics CZ s.r.o. - Webhostingové služby "Atletická kancelář 2" - 3/2025</t>
  </si>
  <si>
    <t>25DPH0011</t>
  </si>
  <si>
    <t>Priznanie DPH z nadobudnutia služby, FP č. PF250137 - ON LINE SYSTEM s.r.o. - Informačný systém "Atletická kancelář 2", štatistika - 3/2025</t>
  </si>
  <si>
    <t>25DPH0012</t>
  </si>
  <si>
    <t>Priznanie DPH z nadobudnutia tovaru, FP č. PF250160 - GRZEGORZ SUDOL G&amp;G SPORT - Športové oblečenie - tričká Majster Slovenska, šortky, tielka</t>
  </si>
  <si>
    <t>25DPH0013</t>
  </si>
  <si>
    <t>Priznanie DPH z nadobudnutia tovaru, FP č. PF250161 - GRZEGORZ SUDOL G&amp;G SPORT - Športové oblečenie - topy, šortky, tielka</t>
  </si>
  <si>
    <t>25DPH0014</t>
  </si>
  <si>
    <t>Priznanie DPH z nadobudnutia služby, FP č. PF250162 - Soňa Maléterová - Fotoreport HME Apeldoorn 2025, 6.-9.3.2025</t>
  </si>
  <si>
    <t>25DPH0015</t>
  </si>
  <si>
    <t>Priznanie DPH z nadobudnutia služby, FP č. PF250176 - ON LINE SYSTEM s.r.o. - Informačný systém "Atletická kancelář 2", štatistika - 4-12/2025</t>
  </si>
  <si>
    <t>25DPH0016</t>
  </si>
  <si>
    <t>Priznanie DPH z nadobudnutia služby, FP č. PF250177 - Time Tronics CZ s.r.o. - Webhostingové služby "Atletická kancelář 2" - 4-12/2025</t>
  </si>
  <si>
    <t>25DPH0017</t>
  </si>
  <si>
    <t>Priznanie DPH z nadobudnutia služby, FP č. PF250197 - TeamViewer Germany GmbH - Licencie TeamViewer Premium - 15 užívateľov 25.3.2025-24.3.2026</t>
  </si>
  <si>
    <t>25DPH0019</t>
  </si>
  <si>
    <t>Priznanie DPH z nadobudnutia tovaru, FP č. PF250205 - JIPAST akciová společnost - Športové náčinie - dopadová doska</t>
  </si>
  <si>
    <t>25DPH0020</t>
  </si>
  <si>
    <t>Priznanie DPH z nadobudnutia tovaru, FP č. PF250206 - JIPAST akciová společnost - Športové náčinie - ochranná plachta</t>
  </si>
  <si>
    <t>25DPH0021</t>
  </si>
  <si>
    <t>Priznanie DPH z nadobudnutia tovaru, FP č. PF250207 - JIPAST akciová společnost - Športové náčinie - atletická sada</t>
  </si>
  <si>
    <t>PF250266</t>
  </si>
  <si>
    <t>20250002</t>
  </si>
  <si>
    <t>Činnosť reprezentačného trénera pre sekciu behov mimo dráhu - 02/2025</t>
  </si>
  <si>
    <t>50934279</t>
  </si>
  <si>
    <t>Mgr. Pavel Kováč, Bbtrener.sk</t>
  </si>
  <si>
    <t>Zrážková daň - činnosť reprezentačného trénera pre sekciu behov mimo dráhu - 02/2025 k faktúre PF250266</t>
  </si>
  <si>
    <t>PF250267</t>
  </si>
  <si>
    <t>20252008</t>
  </si>
  <si>
    <t>Školiaca, poradenská a konzultačná činnosť v oblasti regenerácie a rekondície v BB 22.3.2025 - testovanie skokanskej sekcie</t>
  </si>
  <si>
    <t>37545698</t>
  </si>
  <si>
    <t>RNDr. Csaba CSOLTI - MEDICAL POWERHOUSE</t>
  </si>
  <si>
    <t>PF250271</t>
  </si>
  <si>
    <t>Mobilné telefóny 10.4.-9.5.2025
Časť nákladov</t>
  </si>
  <si>
    <t>PF250273</t>
  </si>
  <si>
    <t>32025011</t>
  </si>
  <si>
    <t>Testovanie športovcov 21.1.2025 - Janíček, Bielek</t>
  </si>
  <si>
    <t>30853923</t>
  </si>
  <si>
    <t>Národné športové centrum</t>
  </si>
  <si>
    <t>PF250272</t>
  </si>
  <si>
    <t>3101250140</t>
  </si>
  <si>
    <t>Prenájom a prevádzkové náklady športoviska v nafukovacej atletickej hale - 03/2025</t>
  </si>
  <si>
    <t>00691135</t>
  </si>
  <si>
    <t>MESTO Košice</t>
  </si>
  <si>
    <t>PF250277</t>
  </si>
  <si>
    <t>640784936</t>
  </si>
  <si>
    <t>Športové oblečenie - PTS - tričko</t>
  </si>
  <si>
    <t>PF250278</t>
  </si>
  <si>
    <t>640785039</t>
  </si>
  <si>
    <t>Športové oblečenie - Tréneri ZPM - tričko</t>
  </si>
  <si>
    <t>PF250279</t>
  </si>
  <si>
    <t>640785093</t>
  </si>
  <si>
    <t>Športové oblečenie - ZPM - bundy</t>
  </si>
  <si>
    <t>PF250274</t>
  </si>
  <si>
    <t>32025029</t>
  </si>
  <si>
    <t>Testovanie športovcov 2-9.4.2025 - 9 osôb</t>
  </si>
  <si>
    <t>PF250275</t>
  </si>
  <si>
    <t>Kompletná výroba reportáží, šotov a propagačných videí, ich postprodukcia, komentáre, strih a ďalšie činnosti súvisiace s vedením webovej stránky - 03/2025</t>
  </si>
  <si>
    <t>Mário Porubec</t>
  </si>
  <si>
    <t>PF250276</t>
  </si>
  <si>
    <t>Služba Membery + implementácia služby - 04/2025</t>
  </si>
  <si>
    <t>PF250280</t>
  </si>
  <si>
    <t>640785186</t>
  </si>
  <si>
    <t>Športové oblečenie - ZPM - tričká</t>
  </si>
  <si>
    <t>DÚ0040225</t>
  </si>
  <si>
    <t>004/0225</t>
  </si>
  <si>
    <t>DÚ0040226</t>
  </si>
  <si>
    <t>004/0226</t>
  </si>
  <si>
    <t>DÚ0040227</t>
  </si>
  <si>
    <t>004/0227</t>
  </si>
  <si>
    <t>PF250283</t>
  </si>
  <si>
    <t>2025/6</t>
  </si>
  <si>
    <t>Mediálne služby 04/2025</t>
  </si>
  <si>
    <t>DÚ0050003</t>
  </si>
  <si>
    <t>005/0003</t>
  </si>
  <si>
    <t>PF250290</t>
  </si>
  <si>
    <t>2500061</t>
  </si>
  <si>
    <t>Ubytovanie 15-16.4.2025, Bratislava - Silvia Hanusová - VV SAZ</t>
  </si>
  <si>
    <t>45471355</t>
  </si>
  <si>
    <t>HOTEL BLUE s.r.o.</t>
  </si>
  <si>
    <t>25OZ0218</t>
  </si>
  <si>
    <t>35</t>
  </si>
  <si>
    <t>PREVOD
Prezutie AUS - BL838TY</t>
  </si>
  <si>
    <t>46327045</t>
  </si>
  <si>
    <t>AUTO-VOJTO, s.r.o.</t>
  </si>
  <si>
    <t>25OZ0223</t>
  </si>
  <si>
    <t>614, 623</t>
  </si>
  <si>
    <t>Cestovný príkaz - Silvia Hanusová
Termín: 15.-16.4.2025
Účel: VV SAZ
Trasa: Košice-Bratislava a späť
Spôsob dopravy: VLAK
Počet prepravovaných osôb: 1
Cestovné náhrady: cestovné</t>
  </si>
  <si>
    <t>PF250281</t>
  </si>
  <si>
    <t>8/2025</t>
  </si>
  <si>
    <t>Činnosť športového trénera športovca R. Ruffíniho ml. za mesiac 01-03/2025</t>
  </si>
  <si>
    <t>37105612</t>
  </si>
  <si>
    <t>Robert Ruffíni</t>
  </si>
  <si>
    <t>25OZ0219</t>
  </si>
  <si>
    <t>Cestovný príkaz
Termín: 23.-27.3.2025
Účel: site visit Tokyo MS
Trasa: Piešťany-Viedeň AT a späť
Spôsob dopravy: AUV
Počet prepravovaných osôb: 1
Cestovné náhrady: cestovné + stravné</t>
  </si>
  <si>
    <t>Jozef Repčík</t>
  </si>
  <si>
    <t>25OZ0220</t>
  </si>
  <si>
    <t>Cestovný príkaz
Termín: 14.4.2025
Účel: štáb k svetovej univerziáde Bochum
Trasa: Piešťany-Bratislava a späť
Spôsob dopravy: AUV
Počet prepravovaných osôb: 1
Cestovné náhrady: cestovné</t>
  </si>
  <si>
    <t>25OZ0224</t>
  </si>
  <si>
    <t>Cestovný príkaz
Termín: 16.4.2025
Účel: VV SAZ
Trasa: Martin-Bratislava a späť
Spôsob dopravy: AUV
Počet prepravovaných osôb: 1
Cestovné náhrady: cestovné</t>
  </si>
  <si>
    <t>Ing. Ján Gigac</t>
  </si>
  <si>
    <t>25OZ0225</t>
  </si>
  <si>
    <t>Cestovný príkaz
Termín: 16.4.2025
Účel: VV SAZ
Trasa: BB-Bratislava a späť
Spôsob dopravy: AUV
Počet prepravovaných osôb: 1
Cestovné náhrady: cestovné</t>
  </si>
  <si>
    <t>Mgr. Matej Tóth</t>
  </si>
  <si>
    <t>25OZ0226</t>
  </si>
  <si>
    <t>Cestovný príkaz
Termín: 14.4.2025
Účel: dovoz výpravy z ME - Viedeň AT
Cestovné náhrady: stravné</t>
  </si>
  <si>
    <t>551774907</t>
  </si>
  <si>
    <t>Cestovný príkaz - Rastislav Srnánek
Termín: 14.4.2025
Účel: dovoz výpravy z ME - Viedeň AT
Cestovné náhrady: parkovné</t>
  </si>
  <si>
    <t>Flughafen Wien AG</t>
  </si>
  <si>
    <t>25OZ0228</t>
  </si>
  <si>
    <t>Cestovný príkaz
Termín: 16.4.2025
Účel: VV SAZ
Trasa: Piešťany-Bratislava a späť
Spôsob dopravy: AUV
Počet prepravovaných osôb: 1
Cestovné náhrady: cestovné</t>
  </si>
  <si>
    <t>25OZ0227</t>
  </si>
  <si>
    <t>Cestovný príkaz
Termín: 13-17.3.2025
Účel: EP vo vrhoch, Nikózia, Cyprus
Cestovné náhrady: stravné</t>
  </si>
  <si>
    <t>Samuel Kováč</t>
  </si>
  <si>
    <t>Cestovný príkaz
Termín: 12-17.3.2025
Účel: EP vo vrhoch, Nikózia, Cyprus
Cestovné náhrady: stravné</t>
  </si>
  <si>
    <t>Monika Marjová</t>
  </si>
  <si>
    <t>Jakub Kubínec</t>
  </si>
  <si>
    <t>Petra Hanuliaková</t>
  </si>
  <si>
    <t>Jaroslav Kolcún</t>
  </si>
  <si>
    <t>Cestovný príkaz
Termín: 14-17.3.2025
Účel: EP vo vrhoch, Nikózia, Cyprus
Cestovné náhrady: stravné</t>
  </si>
  <si>
    <t>Pavel Pankúch</t>
  </si>
  <si>
    <t>PF250287</t>
  </si>
  <si>
    <t>70250092</t>
  </si>
  <si>
    <t>Doručovateľský servis za obdobie 03/2025</t>
  </si>
  <si>
    <t>35862289</t>
  </si>
  <si>
    <t>DOM ŠPORTU, s.r.o.</t>
  </si>
  <si>
    <t>PF250288</t>
  </si>
  <si>
    <t>250100013</t>
  </si>
  <si>
    <t>Vyúčtovanie zálohových platieb za rok 2024 - energie, upratovanie, údržba, SBS, recepcia, odpad, poistenie, daň</t>
  </si>
  <si>
    <t>PF250285</t>
  </si>
  <si>
    <t>50250175</t>
  </si>
  <si>
    <t>Prenájom kancelárskych a skladových priestorov + parkovanie 05/2025</t>
  </si>
  <si>
    <t>PF250286</t>
  </si>
  <si>
    <t>50250176</t>
  </si>
  <si>
    <t>Služby, energie a prevádzkové náklady v kancelárskych priestoroch  05/2025</t>
  </si>
  <si>
    <t>PF250289</t>
  </si>
  <si>
    <t>25ZA00028</t>
  </si>
  <si>
    <t>Ubytovanie 12.-19.4.2025 Břeclav CZ pre 16 osôb - sústredenie sekcia behov</t>
  </si>
  <si>
    <t>06037836</t>
  </si>
  <si>
    <t>HOTEL ROSE s.r.o.</t>
  </si>
  <si>
    <t>PF250291</t>
  </si>
  <si>
    <t>20250378</t>
  </si>
  <si>
    <t>Čistenie búnd 14ks</t>
  </si>
  <si>
    <t>46379681</t>
  </si>
  <si>
    <t>Riant, s.r.o.</t>
  </si>
  <si>
    <t>PF250292</t>
  </si>
  <si>
    <t>202500620</t>
  </si>
  <si>
    <t>Guličkové perá, modrá tuha</t>
  </si>
  <si>
    <t>36645028</t>
  </si>
  <si>
    <t>PROMO DESIGN s.r.o.</t>
  </si>
  <si>
    <t>PF250293</t>
  </si>
  <si>
    <t>2550030</t>
  </si>
  <si>
    <t>Vysielanie priameho prenosu - MSR v behu na 10 000m, 27.4.2025, Považská Bystrica</t>
  </si>
  <si>
    <t>53712951</t>
  </si>
  <si>
    <t>ESO SPORT s.r.o.</t>
  </si>
  <si>
    <t>PF250294</t>
  </si>
  <si>
    <t>25200158</t>
  </si>
  <si>
    <t>Nájom skladových priestorov - 05/2025</t>
  </si>
  <si>
    <t>PF250295</t>
  </si>
  <si>
    <t>50250232</t>
  </si>
  <si>
    <t>Prenájom kancelárskych a skladových priestorov + parkovanie 06/2025</t>
  </si>
  <si>
    <t>PF250299</t>
  </si>
  <si>
    <t>640785266</t>
  </si>
  <si>
    <t>Športové oblečenie - PTS rozhodcovia - polokošele</t>
  </si>
  <si>
    <t>PF250296</t>
  </si>
  <si>
    <t>50250233</t>
  </si>
  <si>
    <t>Služby, energie a prevádzkové náklady v kancelárskych priestoroch  06/2025</t>
  </si>
  <si>
    <t>PF250298</t>
  </si>
  <si>
    <t>640785265</t>
  </si>
  <si>
    <t>PF250301</t>
  </si>
  <si>
    <t>20250242</t>
  </si>
  <si>
    <t>Ubytovanie 30.4.-1.5.2025 Banská Bystrica pre 4 osoby, VZ SAZ</t>
  </si>
  <si>
    <t>56298803</t>
  </si>
  <si>
    <t>HOTEL GARNI EXPO s.r.o.</t>
  </si>
  <si>
    <t>PF250302</t>
  </si>
  <si>
    <t>FA251167</t>
  </si>
  <si>
    <t>Preprava športovej obuvi (poštovné, balné) - preverenie svetového rekordu Dudinská 50</t>
  </si>
  <si>
    <t>48203807</t>
  </si>
  <si>
    <t>FUTBALSHOP s.r.o.</t>
  </si>
  <si>
    <t>25MZDY04</t>
  </si>
  <si>
    <t>Hrubé mzdy vyplatené osobám (zamestnancom) vrátane odvodov zamestnávateľa
počet fyzických osôb: 10
obdobie: apríl 2025</t>
  </si>
  <si>
    <t>Osoba 1-10</t>
  </si>
  <si>
    <t>Hrubé mzdy vyplatené osobám (zamestnancom) vrátane odvodov zamestnávateľa
počet fyzických osôb: 16
obdobie: apríl 2025</t>
  </si>
  <si>
    <t>Osoba 13-19, 62, 108, 109, 112, 104, 105, 55, 107, 106</t>
  </si>
  <si>
    <t>Hrubé mzdy vyplatené osobám (zamestnancom) vrátane odvodov zamestnávateľa
počet fyzických osôb: 8
obdobie: apríl 2025</t>
  </si>
  <si>
    <t>Osoba 21-24, 113, 54, 114, 115</t>
  </si>
  <si>
    <t>25OZ0240</t>
  </si>
  <si>
    <t>Cestovný príkaz
Termín: 27.4.2025
Účel: MSR v behu na 10.000m
Trasa: Nová Dubnica-Považská Bystrica a späť
Spôsob dopravy: AUV
Počet prepravovaných osôb: 1
Cestovné náhrady: cestovné</t>
  </si>
  <si>
    <t>25OZ0239</t>
  </si>
  <si>
    <t>Cestovný príkaz
Termín: 26.4.2025
Účel: Záhorácka 20 - MSR v chôdzi na 20km 
Trasa: Nová Dubnica-Borský Mikuláš a späť
Spôsob dopravy: AUV
Počet prepravovaných osôb: 2
Cestovné náhrady: cestovné</t>
  </si>
  <si>
    <t>25OZ0234</t>
  </si>
  <si>
    <t>Náhrada za stratu času pre dobrovoľníkov - funkcionári - Dudinská 50
Termín: 22.3.2025
Počet osôb: 51
Rozsah: 770 odpracovaných hodín za 4,5 EUR/hod</t>
  </si>
  <si>
    <t>Osoba 6, 63, 45, 117-164</t>
  </si>
  <si>
    <t>25OZ0237</t>
  </si>
  <si>
    <t>Cestovný príkaz
Termín: 16.4.2025
Účel: VV SAZ
Trasa: Dolná Krupá-Bratislava a späť
Spôsob dopravy: AUV
Počet prepravovaných osôb: 1
Cestovné náhrady: cestovné</t>
  </si>
  <si>
    <t>25OZ0238</t>
  </si>
  <si>
    <t>Cestovný príkaz
Termín: 18-19.4.2025
Účel: Kontrola čiarovania štadiónov
Trasa: BA-NZ-NR-PN-SI-BA-TT-Šamorín a späť
Spôsob dopravy: AUV
Počet prepravovaných osôb: 1
Cestovné náhrady: cestovné</t>
  </si>
  <si>
    <t>25OZ0233</t>
  </si>
  <si>
    <t>1000725, 1000825, 1001525, 1001625</t>
  </si>
  <si>
    <t>11.2., 3.3.2025</t>
  </si>
  <si>
    <t>Refundácia nákladov na činnosť PZPM - AO TJ Slávia STU Bratislava
Účel: Prenájom telocvične + prevádzkové náklady - 01,02/2025</t>
  </si>
  <si>
    <t>30775418</t>
  </si>
  <si>
    <t>Obchodná akadémia, Račianska 107, Bratislava</t>
  </si>
  <si>
    <t>070225005, 030325014</t>
  </si>
  <si>
    <t>Refundácia nákladov na činnosť PZPM - AO TJ Slávia STU Bratislava
Účel: Prenájom telocvične - 01,02/2025</t>
  </si>
  <si>
    <t>17314895</t>
  </si>
  <si>
    <t>Stredná odborná škola beauty služieb, Račianska, Bratislava</t>
  </si>
  <si>
    <t>18</t>
  </si>
  <si>
    <t>Refundácia nákladov na činnosť PZPM - AO TJ Slávia STU Bratislava
Účel: Prenájom telocvične - 01-03/2025</t>
  </si>
  <si>
    <t>31785204</t>
  </si>
  <si>
    <t>Základná škola s materskou školou Odborárska, Bratislava</t>
  </si>
  <si>
    <t>10.2., 10.3., 17.3.2025</t>
  </si>
  <si>
    <t>31768849</t>
  </si>
  <si>
    <t>Základná škola Tbiliská, Bratislava</t>
  </si>
  <si>
    <t>11/2024, 1/2025</t>
  </si>
  <si>
    <t>14.1., 14.2.2025</t>
  </si>
  <si>
    <t>Refundácia nákladov na činnosť PZPM - AO TJ Slávia STU Bratislava
Účel: Mimoškolská vzdelávacia činnosť - 12/2024, 01/2025</t>
  </si>
  <si>
    <t>52431266</t>
  </si>
  <si>
    <t>Hajnalka Tóthová</t>
  </si>
  <si>
    <t>20250001</t>
  </si>
  <si>
    <t>Refundácia nákladov na činnosť PZPM - AO TJ Slávia STU Bratislava
Účel: Trénerské služby 12/2024
Časť nákladov</t>
  </si>
  <si>
    <t>56061927</t>
  </si>
  <si>
    <t>Mário Hanic</t>
  </si>
  <si>
    <t>25OZ0236</t>
  </si>
  <si>
    <t>Cestovný príkaz
Termín: 12-19.4.2025
Účel: Sústredenie bežeckej sekcie
Trasa: Martin-Břeclav CZ a späť
Spôsob dopravy: AUV
Počet prepravovaných osôb: 1
Cestovné náhrady: cestovné</t>
  </si>
  <si>
    <t>Pavel Slouka</t>
  </si>
  <si>
    <t>25OZ0199</t>
  </si>
  <si>
    <t>24</t>
  </si>
  <si>
    <t xml:space="preserve">PREVOD: nákup PHM 
AUS - BL838TY , 37,54 l </t>
  </si>
  <si>
    <t>25OZ0232</t>
  </si>
  <si>
    <t>8140</t>
  </si>
  <si>
    <t xml:space="preserve">PREVOD: nákup PHM 
AUS - BL838TY , 33,10 l </t>
  </si>
  <si>
    <t>25OZ0231</t>
  </si>
  <si>
    <t>5347</t>
  </si>
  <si>
    <t xml:space="preserve">PREVOD: nákup PHM 
AUS - BL838TY , 34,95 l </t>
  </si>
  <si>
    <t>25OZ0230</t>
  </si>
  <si>
    <t>2315</t>
  </si>
  <si>
    <t xml:space="preserve">PREVOD: nákup PHM + voda do ostrekovača
AUS - BL838TY , 31,73 l </t>
  </si>
  <si>
    <t>25OZ0235</t>
  </si>
  <si>
    <t>EJIN335655545</t>
  </si>
  <si>
    <t>Cestovný príkaz - Stephen Taylor
Termín: 19-23.3.2025
Účel: Dudinská 50
Trasa: Isle of Man - Londýn UK
Spôsob dopravy: lietadlo
Počet prepravovaných osôb: 1
Cestovné náhrady: cestovné</t>
  </si>
  <si>
    <t>easyJet Airline Company Limited</t>
  </si>
  <si>
    <t>EJIN335655004</t>
  </si>
  <si>
    <t>Cestovný príkaz - Stephen Taylor
Termín: 19-23.3.2025
Účel: Dudinská 50
Trasa: Londýn UK-Budapešť HUN
Spôsob dopravy: lietadlo
Počet prepravovaných osôb: 1
Cestovné náhrady: cestovné</t>
  </si>
  <si>
    <t>125-2200255874</t>
  </si>
  <si>
    <t>Cestovný príkaz - Stephen Taylor
Termín: 19-23.3.2025
Účel: Dudinská 50
Trasa: Budapešť HUN - Isle of Man
Spôsob dopravy: lietadlo
Počet prepravovaných osôb: 1
Cestovné náhrady: cestovné</t>
  </si>
  <si>
    <t>1777777</t>
  </si>
  <si>
    <t>British Airways Plc</t>
  </si>
  <si>
    <t>25OZ0245</t>
  </si>
  <si>
    <t>Cestovný príkaz
Termín: 11.-14.4.2025
Účel: ME v cestných behoch Brusseles - Leuven (BE)
Cestovné náhrady: stravné</t>
  </si>
  <si>
    <t>Marcel Matanin</t>
  </si>
  <si>
    <t>Lucia Pelikánová</t>
  </si>
  <si>
    <t>Cestovný príkaz
Termín: 10-15.4.2025
Účel: ME v cestných behoch Brusseles - Leuven (BE)
Cestovné náhrady: stravné</t>
  </si>
  <si>
    <t>Veronika Páleniková</t>
  </si>
  <si>
    <t>Matúš Hujsa</t>
  </si>
  <si>
    <t>Cestovný príkaz
Termín: 10.-14.4.2025
Účel: ME v cestných behoch Brusseles - Leuven (BE)
Cestovné náhrady: stravné</t>
  </si>
  <si>
    <t>Peter Ďurec</t>
  </si>
  <si>
    <t>25OZ0244</t>
  </si>
  <si>
    <t>Náhrada za stratu času pre dobrovoľníkov - Jarný kros DA, Bratislava
Termín: 25-26.3.2025
Počet osôb: 12
Rozsah: 91 odpracovaných hodín za 4,5 EUR/hod</t>
  </si>
  <si>
    <t>Osoba 87, 165-175</t>
  </si>
  <si>
    <t>PF250282</t>
  </si>
  <si>
    <t>1/2025</t>
  </si>
  <si>
    <t>Skokanské tyče 8ks</t>
  </si>
  <si>
    <t>15095959</t>
  </si>
  <si>
    <t>Pavel Beran - SPORT FIT STUDIO B</t>
  </si>
  <si>
    <t>Bankový poplatok za úhradu v zahraničnej mene k PF250282</t>
  </si>
  <si>
    <t>25DPH0026</t>
  </si>
  <si>
    <t>Priznanie DPH z nadobudnutia tovaru, FP č. PF250282</t>
  </si>
  <si>
    <t>25OZ0242</t>
  </si>
  <si>
    <t>Náhrada za stratu času pre dobrovoľníkov - Prezentácia DA, Topoľčianky
Termín: 29.3.2025
Počet osôb: 3
Rozsah: 18 odpracovaných hodín za 4,5 EUR/hod</t>
  </si>
  <si>
    <t>Osoba 176-178</t>
  </si>
  <si>
    <t>25OZ0243</t>
  </si>
  <si>
    <t>Náhrada za stratu času pre dobrovoľníkov - Detská PTS Trnava
Termín: 11-12.4..2025
Počet osôb: 12
Rozsah: 96 odpracovaných hodín za 4,5 EUR/hod</t>
  </si>
  <si>
    <t>Osoba 179-190</t>
  </si>
  <si>
    <t>25OZ0248</t>
  </si>
  <si>
    <t>Náhrada za stratu času pre dobrovoľníkov - preteky "malý" Devín-BA
Termín: 13.4..2025
Počet osôb: 2
Rozsah: 14 odpracovaných hodín za 4,5 EUR/hod</t>
  </si>
  <si>
    <t>Osoba 173, 174</t>
  </si>
  <si>
    <t>25OZ0246</t>
  </si>
  <si>
    <t>Cestovný príkaz - Libor Charfreitag
Termín: 4-6.4.2025
Účel: konferencia High Performance Conference Madrid ESP, doprava na letisko
Trasa: Dolná Krupá - Schwechat AT a späť
Spôsob dopravy: AUV
Počet prepravovaných osôb: 2
Cestovné náhrady: cestovné</t>
  </si>
  <si>
    <t>610162363</t>
  </si>
  <si>
    <t>Cestovný príkaz - Libor Charfreitag
Termín: 4-6.4.2025
Účel: konferencia High Performance Conference Madrid ESP
Cestovné náhrady: parkovné, Schwechat AT</t>
  </si>
  <si>
    <t>ATU15447005</t>
  </si>
  <si>
    <t>Cestovný príkaz - Libor Charfreitag
Termín: 4-6.4.2025
Účel: konferencia High Performance Conference Madrid ESP
Cestovné náhrady: stravné</t>
  </si>
  <si>
    <t>25OZ0247</t>
  </si>
  <si>
    <t>Cestovný príkaz - Libor Charfreitag
Termín: 25.3.2025
Účel: 17-25.3.2025, HMS Nanjing (CHN), návrat
Trasa: Bratislava-Dolná Krupá
Spôsob dopravy: AUV
Počet prepravovaných osôb: 1
Cestovné náhrady: cestovné</t>
  </si>
  <si>
    <t>R5510526058</t>
  </si>
  <si>
    <t xml:space="preserve">Cestovný príkaz - Libor Charfreitag
Termín: 17.-18.3.2025
Účel: 17-25.3.2025, HMS Nanjing (CHN), ubytovanie, Viedeň AT pred odletom
</t>
  </si>
  <si>
    <t>Moxy by Marriott Vienna Airport</t>
  </si>
  <si>
    <t>90305447412, 041237</t>
  </si>
  <si>
    <t>18.3., 24.3.2025</t>
  </si>
  <si>
    <t xml:space="preserve">Cestovný príkaz - Libor Charfreitag
Účel: 17-25.3.2025, HMS Nanjing (CHN), extra batožina, cesta tam aj späť
</t>
  </si>
  <si>
    <t>Air China, Wien Flughafen</t>
  </si>
  <si>
    <t>PF250313</t>
  </si>
  <si>
    <t>3425013780</t>
  </si>
  <si>
    <t>4G Internet - 5/2025</t>
  </si>
  <si>
    <t>35680202</t>
  </si>
  <si>
    <t>SWAN, a.s.</t>
  </si>
  <si>
    <t>PF250310</t>
  </si>
  <si>
    <t>312500467</t>
  </si>
  <si>
    <t>Prístup do agentúrneho spravodajstva SITA - 04/2025</t>
  </si>
  <si>
    <t>Prenájom skladu - 05/2025</t>
  </si>
  <si>
    <t>PF250318</t>
  </si>
  <si>
    <t>202502571</t>
  </si>
  <si>
    <t>Spotrebný materiál - papier, pravítko, jar
Časť nákladov</t>
  </si>
  <si>
    <t>35843136</t>
  </si>
  <si>
    <t>OfficeLand, s.r.o.</t>
  </si>
  <si>
    <t>PF250314</t>
  </si>
  <si>
    <t>3250000882</t>
  </si>
  <si>
    <t>Technické zabezpečenie miestnosti počas VZ SAZ, 1.5.2025</t>
  </si>
  <si>
    <t>30232295</t>
  </si>
  <si>
    <t>Univerzita Mateja Bela v Banskej Bystrici</t>
  </si>
  <si>
    <t>PF250320</t>
  </si>
  <si>
    <t>406/2/2025</t>
  </si>
  <si>
    <t>Ubytovanie 28.4.-3.5.2025, Banská Bystrica pre 16 osôb, repre sústredenie sekcia vrhov a hodov</t>
  </si>
  <si>
    <t>00800520</t>
  </si>
  <si>
    <t>Vojenské športové centrum DUKLA</t>
  </si>
  <si>
    <t>PF250315</t>
  </si>
  <si>
    <t>2025-03</t>
  </si>
  <si>
    <t>Koordinácia projektu Mládežnícka atletika - 03/2025</t>
  </si>
  <si>
    <t>51381362</t>
  </si>
  <si>
    <t>Mgr. Monika Weigertová</t>
  </si>
  <si>
    <t>PF250316</t>
  </si>
  <si>
    <t>2025-04</t>
  </si>
  <si>
    <t>Koordinácia projektu Mládežnícka atletika - 04/2025</t>
  </si>
  <si>
    <t>PF250311</t>
  </si>
  <si>
    <t>354050</t>
  </si>
  <si>
    <t>PF250303</t>
  </si>
  <si>
    <t>20250003</t>
  </si>
  <si>
    <t>Činnosť reprezentačného trénera pre sekciu behov mimo dráhu - 03/2025</t>
  </si>
  <si>
    <t>Zrážková daň - činnosť reprezentačného trénera  pre sekciu behov mimo dráhu - 03/2025 k faktúre PF250303 - Mgr. Pavel Kováč, Bbtrener.sk</t>
  </si>
  <si>
    <t>PF250306</t>
  </si>
  <si>
    <t>122</t>
  </si>
  <si>
    <t>Masérske služby počas sústredenia v Břeclavi CZ, 12-19.4.2025, bežecká sekcia</t>
  </si>
  <si>
    <t>55418431</t>
  </si>
  <si>
    <t>Kristína Jesenská - BeFine</t>
  </si>
  <si>
    <t>PF250321</t>
  </si>
  <si>
    <t>2025018</t>
  </si>
  <si>
    <t>Časomiera - 3.5.2025, Vrhačská tour, Banská Bystrica</t>
  </si>
  <si>
    <t>50204203</t>
  </si>
  <si>
    <t>Časomiera KRIL s.r.o.</t>
  </si>
  <si>
    <t>PF250307</t>
  </si>
  <si>
    <t>8/25</t>
  </si>
  <si>
    <t>Činnosť reprezentačného trénera mládeže U16 - 04/2025</t>
  </si>
  <si>
    <t>Zrážková daň - činnosť reprezentačného trénera mládeže U16 - 04/2025 k faktúre PF250307 - Simona Blanárová, PhD.</t>
  </si>
  <si>
    <t>PF250309</t>
  </si>
  <si>
    <t>25030</t>
  </si>
  <si>
    <t>Vecné ceny DA - bufky 200 ks</t>
  </si>
  <si>
    <t>47826207</t>
  </si>
  <si>
    <t>DIO-NYZ, s.r.o.</t>
  </si>
  <si>
    <t>PF250319</t>
  </si>
  <si>
    <t>14/2025</t>
  </si>
  <si>
    <t>Mediálne služby - 04/2025</t>
  </si>
  <si>
    <t>PF250322</t>
  </si>
  <si>
    <t>25311010</t>
  </si>
  <si>
    <t>Ukončenie auditu za rok 2024 - 50%</t>
  </si>
  <si>
    <t>36307874</t>
  </si>
  <si>
    <t>N.M. - Audit, spol. s r.o.</t>
  </si>
  <si>
    <t>PF250308</t>
  </si>
  <si>
    <t>25029</t>
  </si>
  <si>
    <t>Vecné ceny DA - fľaše 200ks, bublifuky 150ks, tričká 250ks</t>
  </si>
  <si>
    <t>25OZ0280</t>
  </si>
  <si>
    <t>PREVOD 
Refundácia nákladov  na prípravu športovca zaradeného v TOP SAZ - Marcel Lomnický
Cestovný príkaz
Termín: 1-23.2.2025
Účel: sústredenie
Trasa: Nitra-Medulin CRO a späť
Spôsob dopravy: AUV
Počet prepravovaných osôb: 1
Cestovné náhrady: cestovné</t>
  </si>
  <si>
    <t>0018</t>
  </si>
  <si>
    <t>PREVOD
Refundácia nákladov  na prípravu športovca zaradeného v TOP SAZ - Marcel Lomnický
Cestovný príkaz
Termín: 1-23.2.2025
Účel: sústredenie Medulin CRO
Cestovné náhrady: ubytovanie</t>
  </si>
  <si>
    <t>Apartments Filipovič, CRO</t>
  </si>
  <si>
    <t>PREVOD
Refundácia nákladov  na prípravu športovca zaradeného v TOP SAZ - Marcel Lomnický
Cestovný príkaz
Termín: 1-23.2.2025
Účel: sústredenie Medulin CRO
Cestovné náhrady: stravné
Časť nákladov</t>
  </si>
  <si>
    <t>Refundácia nákladov  na prípravu športovca zaradeného v TOP SAZ - Marcel Lomnický
Cestovný príkaz
Termín: 1-23.2.2025
Účel: sústredenie Medulin CRO
Cestovné náhrady: stravné
Časť nákladov</t>
  </si>
  <si>
    <t>25OZ0281</t>
  </si>
  <si>
    <t>178488</t>
  </si>
  <si>
    <t>Refundácia nákladov  na prípravu športovca zaradeného v TOP SAZ - Veronika Kaňuchová
Cestovný príkaz
Termín: 28.1.-23.2.2025
Účel: tréningový kemp, JAR
Trasa: Viedeň-Doha-Johannesburg a späť
Spôsob dopravy: lietadlo
Počet prepravovaných osôb: 1
Cestovné náhrady: cestovné</t>
  </si>
  <si>
    <t>QATAR AIRWAYS (Q.C.S.C)</t>
  </si>
  <si>
    <t>179338</t>
  </si>
  <si>
    <t>Refundácia nákladov  na prípravu športovca zaradeného v TOP SAZ - Veronika Kaňuchová
Cestovný príkaz
Termín: 28.1.-23.2.2025
Účel: tréningový kemp, JAR
Cestovné náhrady: posilňovňa
Časť nákladov</t>
  </si>
  <si>
    <t>NWU High performance instityute of sport, JAR</t>
  </si>
  <si>
    <t>00030334</t>
  </si>
  <si>
    <t>Refundácia nákladov  na prípravu športovca zaradeného v TOP SAZ - Veronika Kaňuchová
Cestovný príkaz
Termín: 28.1.-23.2.2025
Účel: tréningový kemp, JAR
Cestovné náhrady: ubytovanie 29.1.-22.2.2025, Potchefstroom JAR
Časť nákladov</t>
  </si>
  <si>
    <t>North West University, JAR</t>
  </si>
  <si>
    <t>PREVOD
Refundácia nákladov  na prípravu športovca zaradeného v TOP SAZ - Veronika Kaňuchová
Cestovný príkaz
Termín: 28.1.-23.2.2025
Účel: tréningový kemp, JAR
Cestovné náhrady: ubytovanie 29.1.-22.2.2025, Potchefstroom JAR
Časť nákladov</t>
  </si>
  <si>
    <t>25OZ0282</t>
  </si>
  <si>
    <t>175241</t>
  </si>
  <si>
    <t>Refundácia nákladov  na prípravu športovca - trénera - Libor Charfreitag
Zverenec: Veronika Kaňuchová
Cestovný príkaz
Termín: 28.1.-23.2.2025
Účel: tréningový kemp, JAR
Trasa: Viedeň-Doha-Johannesburg a späť
Spôsob dopravy: lietadlo
Počet prepravovaných osôb: 1
Cestovné náhrady: cestovné</t>
  </si>
  <si>
    <t>250115374041</t>
  </si>
  <si>
    <t>Refundácia nákladov  na prípravu športovca - trénera - Libor Charfreitag
Zverenec: Veronika Kaňuchová
Cestovný príkaz
Termín: 28.1.-23.2.2025
Účel: tréningový kemp, JAR
Trasa: Bratislava-Viedeň letisko
Spôsob dopravy: autobus
Počet prepravovaných osôb: 2
Cestovné náhrady: cestovné
Časť nákladov</t>
  </si>
  <si>
    <t>44667345</t>
  </si>
  <si>
    <t>Slovak Lines Express, a.s.</t>
  </si>
  <si>
    <t>PREVOD
Refundácia nákladov  na prípravu športovca - trénera - Libor Charfreitag
Zverenec: Veronika Kaňuchová
Cestovný príkaz
Termín: 28.1.2025
Účel: tréningový kemp, JAR, 28.1.-23.2.2025
Trasa: Bratislava-Viedeň letisko
Spôsob dopravy: autobus
Počet prepravovaných osôb: 2
Cestovné náhrady: cestovné
Časť nákladov</t>
  </si>
  <si>
    <t>ZA-INV-2025-00005208</t>
  </si>
  <si>
    <t>PREVOD
Refundácia nákladov  na prípravu športovca - trénera - Libor Charfreitag
Zverenec: Veronika Kaňuchová
Cestovný príkaz
Termín: 28.1.-23.2.2025
Účel: tréningový kemp, JAR
Cestovné náhrady: prenájom auta 25 dní</t>
  </si>
  <si>
    <t>Booking.com Transport Limited</t>
  </si>
  <si>
    <t>489946, 019136</t>
  </si>
  <si>
    <t>14.2., 21.2.2025</t>
  </si>
  <si>
    <t xml:space="preserve">PREVOD
Refundácia nákladov  na prípravu športovca - trénera - Libor Charfreitag
Zverenec: Veronika Kaňuchová
Cestovný príkaz
Termín: 28.1.-23.2.2025
Účel: tréningový kemp, JAR
Cestovné náhrady: PHM, 18l, 18,89l </t>
  </si>
  <si>
    <t>Shell Die Bult D/S, Potchefstroom JAR</t>
  </si>
  <si>
    <t>224725</t>
  </si>
  <si>
    <t>PREVOD
Refundácia nákladov  na prípravu športovca - trénera - Libor Charfreitag
Zverenec: Veronika Kaňuchová
Cestovný príkaz
Termín: 28.1.-23.2.2025
Účel: tréningový kemp, JAR
Cestovné náhrady: PHM, 13,51l</t>
  </si>
  <si>
    <t>Isando Shell Motors, Isandovale JAR</t>
  </si>
  <si>
    <t>250216448107</t>
  </si>
  <si>
    <t>PREVOD
Refundácia nákladov  na prípravu športovca - trénera - Libor Charfreitag
Zverenec: Veronika Kaňuchová
Cestovný príkaz
Termín: 23.2.2025
Účel: tréningový kemp, JAR, 28.1.-23.2.2025
Trasa: Viedeň letisko-Bratislava
Spôsob dopravy: autobus
Počet prepravovaných osôb: 2
Cestovné náhrady: cestovné</t>
  </si>
  <si>
    <t>5010597819</t>
  </si>
  <si>
    <t>PREVOD
Refundácia nákladov  na prípravu športovca - trénera - Libor Charfreitag
Zverenec: Veronika Kaňuchová
Cestovný príkaz
Termín: 28.1.-23.2.2025
Účel: tréningový kemp, JAR
Cestovné náhrady: cestovné poistenie, 27 dní</t>
  </si>
  <si>
    <t>0415591055</t>
  </si>
  <si>
    <t>INTER PARTNER ASSISTANCE, S.A.</t>
  </si>
  <si>
    <t>02529933</t>
  </si>
  <si>
    <t>PREVOD
Refundácia nákladov  na prípravu športovca - trénera - Libor Charfreitag
Zverenec: Veronika Kaňuchová
Cestovný príkaz
Termín: 29.1.-22.2.2025
Účel: tréningový kemp, JAR, 28.1.-23.2.2025
Cestovné náhrady: poistenie prenajatého vozidla</t>
  </si>
  <si>
    <t>36816175</t>
  </si>
  <si>
    <t>DEFEND INSURANCE s.r.o.</t>
  </si>
  <si>
    <t>25OZ0285</t>
  </si>
  <si>
    <t>4477044541</t>
  </si>
  <si>
    <t>Refundácia nákladov  na prípravu športovca zaradeného v ZPM - Adam Ilgo
Cestovný príkaz
Termín: 14-28.4.2025
Účel: sústredenie Španielsko
Cestovné náhrady: ubytovanie Torremolinos ESP</t>
  </si>
  <si>
    <t>Booking.com</t>
  </si>
  <si>
    <t>PF250253</t>
  </si>
  <si>
    <t>640784495</t>
  </si>
  <si>
    <t>Športové oblečenie - čiapky</t>
  </si>
  <si>
    <t>25OZ0279</t>
  </si>
  <si>
    <t>306, 10334</t>
  </si>
  <si>
    <t>7.1., 24.3.2025</t>
  </si>
  <si>
    <t>Refundácia nákladov  na prípravu športovca zaradeného v TOP SAZ - Marcel Lomnický
Účel: doplnky výživy
Časť nákladov</t>
  </si>
  <si>
    <t>36518123</t>
  </si>
  <si>
    <t>TEKMAR SLOVENSKO, s.r.o.</t>
  </si>
  <si>
    <t>2025000655</t>
  </si>
  <si>
    <t>Refundácia nákladov  na prípravu športovca zaradeného v TOP SAZ - Marcel Lomnický
Účel: doplnky výživy</t>
  </si>
  <si>
    <t>35851635</t>
  </si>
  <si>
    <t>FIT PLUS Group s.r.o.</t>
  </si>
  <si>
    <t>13279955</t>
  </si>
  <si>
    <t>26306085</t>
  </si>
  <si>
    <t>F-Dental Hodonín, s.r.o.</t>
  </si>
  <si>
    <t>PF250297</t>
  </si>
  <si>
    <t>640785216</t>
  </si>
  <si>
    <t>Športová obuv - repre tenisky</t>
  </si>
  <si>
    <t>PF250262</t>
  </si>
  <si>
    <t>640784751</t>
  </si>
  <si>
    <t>Športové oblečenie - ruksaky</t>
  </si>
  <si>
    <t>25OZ0275</t>
  </si>
  <si>
    <t>Cestovný príkaz
Termín: 1.5.2025
Účel: VZ SAZ
Trasa: Nová Dubnica-Banská Bystrica a späť
Spôsob dopravy: AUV
Počet prepravovaných osôb: 1
Cestovné náhrady: cestovné</t>
  </si>
  <si>
    <t>25OZ0273</t>
  </si>
  <si>
    <t>Cestovný príkaz
Termín: 1.5.2025
Účel: VZ SAZ
Trasa: Moldava n/Bodvou-Banská Bystrica a späť
Spôsob dopravy: AUV
Počet prepravovaných osôb: 3
Cestovné náhrady: cestovné</t>
  </si>
  <si>
    <t>Norbert Pecze</t>
  </si>
  <si>
    <t>25OZ0263</t>
  </si>
  <si>
    <t>Cestovný príkaz
Termín: 1.5.2025
Účel: VZ SAZ
Trasa: Trnava-Banská Bystrica a späť
Spôsob dopravy: AUV
Počet prepravovaných osôb: 3
Cestovné náhrady: cestovné</t>
  </si>
  <si>
    <t>Miriam Karperová</t>
  </si>
  <si>
    <t>25OZ0270</t>
  </si>
  <si>
    <t>Cestovný príkaz
Termín: 1.5.2025
Účel: VZ SAZ
Trasa: Šurany-Banská Bystrica a späť
Spôsob dopravy: AUV
Počet prepravovaných osôb: 1
Cestovné náhrady: cestovné</t>
  </si>
  <si>
    <t>25OZ0250</t>
  </si>
  <si>
    <t>Cestovný príkaz
Termín: 1.5.2025
Účel: VZ SAZ
Trasa: Nitra-Banská Bystrica a späť
Spôsob dopravy: AUV
Počet prepravovaných osôb: 1
Cestovné náhrady: cestovné</t>
  </si>
  <si>
    <t>25OZ0251</t>
  </si>
  <si>
    <t>Cestovný príkaz
Termín: 1.5.2025
Účel: VZ SAZ
Trasa: Bratislava-Banská Bystrica a späť
Spôsob dopravy: AUV
Počet prepravovaných osôb: 1
Cestovné náhrady: cestovné</t>
  </si>
  <si>
    <t>25OZ0249</t>
  </si>
  <si>
    <t>Cestovný príkaz
Termín: 28.4.-3.5.2025
Účel: Sústredenie vrhačskej sekcie
Trasa: Strečno-Banská Bystrica a späť
Spôsob dopravy: AUV
Počet prepravovaných osôb: 4
Cestovné náhrady: cestovné</t>
  </si>
  <si>
    <t>Peter Repáň</t>
  </si>
  <si>
    <t>25OZ0252</t>
  </si>
  <si>
    <t>Cestovný príkaz
Termín: 1.5.2025
Účel: VZ SAZ
Trasa: Nitra-Banská Bystrica a späť
Spôsob dopravy: AUV
Počet prepravovaných osôb: 2
Cestovné náhrady: cestovné</t>
  </si>
  <si>
    <t>Dávid Mazúch</t>
  </si>
  <si>
    <t>25OZ0253</t>
  </si>
  <si>
    <t>Adrián Pavelka</t>
  </si>
  <si>
    <t>25OZ0254</t>
  </si>
  <si>
    <t>Cestovný príkaz
Termín: 1.5.2025
Účel: VZ SAZ
Trasa: Košice-Banská Bystrica a späť
Spôsob dopravy: AUV
Počet prepravovaných osôb: 2
Cestovné náhrady: cestovné</t>
  </si>
  <si>
    <t>Dana Velďáková</t>
  </si>
  <si>
    <t>25OZ0255</t>
  </si>
  <si>
    <t>Cestovný príkaz
Termín: 1.5.2025
Účel: VZ SAZ
Trasa: Bratislava-Šaľa a späť
Spôsob dopravy: AUV
Počet prepravovaných osôb: 1
Cestovné náhrady: cestovné</t>
  </si>
  <si>
    <t>25OZ0256</t>
  </si>
  <si>
    <t>Cestovný príkaz
Termín: 1.5.2025
Účel: VZ SAZ
Trasa: Piešťany-Banská Bystrica a späť
Spôsob dopravy: AUV
Počet prepravovaných osôb: 1
Cestovné náhrady: cestovné</t>
  </si>
  <si>
    <t>25OZ0257</t>
  </si>
  <si>
    <t>Cestovný príkaz
Termín: 1.5.2025
Účel: VZ SAZ
Trasa: Martin-Banská Bystrica a späť
Spôsob dopravy: AUV
Počet prepravovaných osôb: 3
Cestovné náhrady: cestovné</t>
  </si>
  <si>
    <t>25OZ0258</t>
  </si>
  <si>
    <t>Cestovný príkaz
Termín: 1.5.2025
Účel: VZ SAZ
Trasa: Bratislava-Banská Bystrica a späť
Spôsob dopravy: AUV
Počet prepravovaných osôb: 2
Cestovné náhrady: cestovné</t>
  </si>
  <si>
    <t>25OZ0259</t>
  </si>
  <si>
    <t>Cestovný príkaz
Termín: 1.5.2025
Účel: VZ SAZ
Trasa: Dolná Krupá-Banská Bystrica a späť
Spôsob dopravy: AUV
Počet prepravovaných osôb: 1
Cestovné náhrady: cestovné</t>
  </si>
  <si>
    <t>25OZ0260</t>
  </si>
  <si>
    <t>Cestovný príkaz
Termín: 1.5.2025
Účel: VZ SAZ
Trasa: Krupina-Banská Bystrica a späť
Spôsob dopravy: AUV
Počet prepravovaných osôb: 1
Cestovné náhrady: cestovné</t>
  </si>
  <si>
    <t>Veronika Ľašová</t>
  </si>
  <si>
    <t>25OZ0264</t>
  </si>
  <si>
    <t>Cestovný príkaz
Termín: 1.5.2025
Účel: VZ SAZ
Trasa: Trenčín-Banská Bystrica a späť
Spôsob dopravy: AUV
Počet prepravovaných osôb: 3
Cestovné náhrady: cestovné</t>
  </si>
  <si>
    <t>Mgr. Eva Hanuliaková</t>
  </si>
  <si>
    <t>25OZ0265</t>
  </si>
  <si>
    <t>Štefan Bielik</t>
  </si>
  <si>
    <t>25OZ0266</t>
  </si>
  <si>
    <t>Ján Dvonč</t>
  </si>
  <si>
    <t>25OZ0261</t>
  </si>
  <si>
    <t>Cestovný príkaz
Termín: 1.5.2025
Účel: VZ SAZ
Trasa: Hamuliakovo-Banská Bystrica a späť
Spôsob dopravy: AUV
Počet prepravovaných osôb: 1
Cestovné náhrady: cestovné</t>
  </si>
  <si>
    <t>Jana Masárová</t>
  </si>
  <si>
    <t>25OZ0262</t>
  </si>
  <si>
    <t>Cestovný príkaz
Termín: 1.5.2025
Účel: VZ SAZ
Trasa: Bojničky-Banská Bystrica a späť
Spôsob dopravy: AUV
Počet prepravovaných osôb: 1
Cestovné náhrady: cestovné</t>
  </si>
  <si>
    <t>Ján Šiška</t>
  </si>
  <si>
    <t>25OZ0267</t>
  </si>
  <si>
    <t>Cestovný príkaz
Termín: 1.5.2025
Účel: VZ SAZ
Trasa: Ľubotice-Banská Bystrica a späť
Spôsob dopravy: AUV
Počet prepravovaných osôb: 1
Cestovné náhrady: cestovné</t>
  </si>
  <si>
    <t>Mgr. Radoslav Maľcovský</t>
  </si>
  <si>
    <t>25OZ0268</t>
  </si>
  <si>
    <t>Cestovný príkaz
Termín: 1.5.2025
Účel: VZ SAZ
Trasa: Nové Zámky-Banská Bystrica a späť
Spôsob dopravy: AUV
Počet prepravovaných osôb: 2
Cestovné náhrady: cestovné</t>
  </si>
  <si>
    <t>Ing. Štefan Straňovský</t>
  </si>
  <si>
    <t>25OZ0269</t>
  </si>
  <si>
    <t>Cestovný príkaz
Termín: 1.5.2025
Účel: VZ SAZ
Trasa: Žilina-Banská Bystrica a späť
Spôsob dopravy: AUV
Počet prepravovaných osôb: 2
Cestovné náhrady: cestovné</t>
  </si>
  <si>
    <t>Marián Zrník</t>
  </si>
  <si>
    <t>25OZ0271</t>
  </si>
  <si>
    <t>Cestovný príkaz
Termín: 1.5.2025
Účel: VZ SAZ
Trasa: Borský Mikuláš-Banská Bystrica a späť
Spôsob dopravy: AUV
Počet prepravovaných osôb: 1
Cestovné náhrady: cestovné</t>
  </si>
  <si>
    <t>25OZ0272</t>
  </si>
  <si>
    <t>Cestovný príkaz
Termín: 1.5.2025
Účel: VZ SAZ
Trasa: Pov. Podhradie-Banská Bystrica a späť
Spôsob dopravy: AUV
Počet prepravovaných osôb: 1
Cestovné náhrady: cestovné</t>
  </si>
  <si>
    <t>Katarína Zboranová</t>
  </si>
  <si>
    <t>25OZ0274</t>
  </si>
  <si>
    <t>Jaroslav Rusnák</t>
  </si>
  <si>
    <t>25OZ0276</t>
  </si>
  <si>
    <t>Cestovný príkaz
Termín: 1.5.2025
Účel: VZ SAZ
Trasa: Prešov-Banská Bystrica a späť
Spôsob dopravy: AUV
Počet prepravovaných osôb: 1
Cestovné náhrady: cestovné</t>
  </si>
  <si>
    <t>Daniela Falat Leütterová</t>
  </si>
  <si>
    <t>25OZ0221</t>
  </si>
  <si>
    <t>EJIN336336757</t>
  </si>
  <si>
    <t>Cestovný príkaz - Frederic Bianchi
Termín: 21.3.2025
Účel: Dudinská 50
Trasa: Ženeva - Budapešť 
Spôsob dopravy: lietadlo
Počet prepravovaných osôb: 1
Cestovné náhrady: cestovné</t>
  </si>
  <si>
    <t>25OZ0283</t>
  </si>
  <si>
    <t>Náhrada za stratu času pre dobrovoľníkov - Jarný kros DA, Šaľa
Termín: 30.3.2025
Počet osôb: 12
Rozsah: 91 odpracovaných hodín za 4,5 EUR/hod</t>
  </si>
  <si>
    <t>Osoba 176, 10, 102, 191-199</t>
  </si>
  <si>
    <t>25OZ0287</t>
  </si>
  <si>
    <t>1187</t>
  </si>
  <si>
    <t>PREVOD
Spotrebný materiál - škatule</t>
  </si>
  <si>
    <t>35849436</t>
  </si>
  <si>
    <t>IKEA Bratislava, s.r.o.</t>
  </si>
  <si>
    <t>25OZ0286</t>
  </si>
  <si>
    <t>5001132048647</t>
  </si>
  <si>
    <t>PREVOD
Refundácia nákladov na prípravu športovca zaradeného v ZPM - Patrik Michalec
Účel: športová obuv</t>
  </si>
  <si>
    <t>US Direct eCommerce Ltd t/a</t>
  </si>
  <si>
    <t>1238</t>
  </si>
  <si>
    <t>PREVOD
Refundácia nákladov na prípravu športovca zaradeného v ZPM - Patrik Michalec
Účel: športové oblečenie</t>
  </si>
  <si>
    <t>36661856</t>
  </si>
  <si>
    <t>Sport Vision Slovakia s.r.o.</t>
  </si>
  <si>
    <t>300</t>
  </si>
  <si>
    <t>PREVOD
Refundácia nákladov na prípravu športovca zaradeného v ZPM - Patrik Michalec
Účel: výživové doplnky</t>
  </si>
  <si>
    <t>52190871</t>
  </si>
  <si>
    <t>FIT line s.r.o.</t>
  </si>
  <si>
    <t>25OZ0288</t>
  </si>
  <si>
    <t>1772</t>
  </si>
  <si>
    <t>PREVOD
Spotrebný materiál - regále</t>
  </si>
  <si>
    <t>48258946</t>
  </si>
  <si>
    <t>OBI Slovakia s.r.o.</t>
  </si>
  <si>
    <t>25OZ0290</t>
  </si>
  <si>
    <t>6690062705</t>
  </si>
  <si>
    <t>Cestovné poistenie - 04-14.4.2025 - Gymnaziáda Zlatibor-Srbsko, pre 16 osôb</t>
  </si>
  <si>
    <t>Cestovné poistenie - 11-14.4.2025 - ME v cestnom behu, Brusel - Belgicko, pre 6 osôb</t>
  </si>
  <si>
    <t>25OZ0291</t>
  </si>
  <si>
    <t>Cestovný príkaz
Termín: 26.4.2025
Účel: Záhorácka 20 / MSR v chôdzi na 20km
Trasa: Banská Bystrica-Borský Mikuláš a späť
Spôsob dopravy: AUV
Počet prepravovaných osôb: 1
Cestovné náhrady: cestovné</t>
  </si>
  <si>
    <t>25OZ0292</t>
  </si>
  <si>
    <t>Cestovný príkaz
Termín: 28.4.-3.5.2025
Účel: Sústredenie vrhačskej sekcie
Trasa: Košice-Banská Bystrica a späť
Spôsob dopravy: AUV
Počet prepravovaných osôb: 1
Cestovné náhrady: cestovné</t>
  </si>
  <si>
    <t>PF250323</t>
  </si>
  <si>
    <t>Výkon činnosti športového odborníka - trénera - 04/2025</t>
  </si>
  <si>
    <t>25OZ0293</t>
  </si>
  <si>
    <t>Refundácia nákladov na usporiadanie atl. podujatia - ŠK BCF Dukla BB
HMSR v chôdzi - juniori a st. žiaci 
Termín, miesto: 24.1.2025, Banská Bystrica
Účel: náhrada za stratu času dobrovoľníkov
Počet osôb: 9
Rozsah: 55,5 odpracovaných hodín 
Časť nákladov</t>
  </si>
  <si>
    <t>Osoba 200-208</t>
  </si>
  <si>
    <t>2025/01/04</t>
  </si>
  <si>
    <t>Refundácia nákladov na usporiadanie atl. podujatia - ŠK BCF Dukla BB
HMSR v chôdzi - juniori a st. žiaci 
Termín, miesto: 24.1.2025, Banská Bystrica
Účel: časomiera, on-line prenos
Časť nákladov</t>
  </si>
  <si>
    <t>43223672</t>
  </si>
  <si>
    <t>HRDO ŠPORT - Rastislav Hrbáček</t>
  </si>
  <si>
    <t>Refundácia nákladov na usporiadanie atl. podujatia - ŠK BCF Dukla BB
HMSR v chôdzi - juniori a st. žiaci 
Termín, miesto: 24.1.2025, Banská Bystrica
Účel: náhrada za stratu času dobrovoľníkov-rozhodcov
Počet osôb: 3
Rozsah: 20 odpracovaných hodín 
Časť nákladov</t>
  </si>
  <si>
    <t>Osoba 209, 151, 116</t>
  </si>
  <si>
    <t>25OZ0294</t>
  </si>
  <si>
    <t>KM489F, VKQSGL</t>
  </si>
  <si>
    <t>Cestovný príkaz - Mgr. Zuzana Costin
Termín: 20.-24.3.2025
Účel: Dunajská 50
Trasa: Dublin-Budapešť-Bratislava-Dublin
Spôsob dopravy: lietadlo
Počet prepravovaných osôb: 1
Cestovné náhrady: cestovné
Časť nákladov</t>
  </si>
  <si>
    <t>Ryanair DAC</t>
  </si>
  <si>
    <t>Cestovný príkaz - Mgr. Zuzana Costin
Termín: 19.-20.3.2025
Účel: Dunajská 50
Trasa: Dungarvan - Dublin a späť
Spôsob dopravy: AUV
Počet prepravovaných osôb: 1
Cestovné náhrady: cestovné</t>
  </si>
  <si>
    <t>Mgr. Zuzana Costin</t>
  </si>
  <si>
    <t>294599105</t>
  </si>
  <si>
    <t>Cestovný príkaz - Mgr. Zuzana Costin
Termín: 19.-20.3.2025
Účel: Dunajská 50
Cestovné náhrady: ubytovanie. Dungarvan-Írsko
Časť nákladov</t>
  </si>
  <si>
    <t>9812320A</t>
  </si>
  <si>
    <t>Maldron Hotel Dublin Airport</t>
  </si>
  <si>
    <t>PF250325</t>
  </si>
  <si>
    <t>2025013</t>
  </si>
  <si>
    <t>Administratívne služby - spracovanie vyúčtovania  04/2025</t>
  </si>
  <si>
    <t>PF250327</t>
  </si>
  <si>
    <t>32025</t>
  </si>
  <si>
    <t>Činnosť reprezentačného trénera mládeže U18 - 04/2025</t>
  </si>
  <si>
    <t>Zrážková daň - činnosť reprezentačného trénera mládeže U18 - 04/2025 k faktúre PF250327 - Mgr. Peter Žňava</t>
  </si>
  <si>
    <t>PF250328</t>
  </si>
  <si>
    <t>3101250186</t>
  </si>
  <si>
    <t>Prenájom a prevádzkové náklady športoviska v nafukovacej atl. Hale - 04/2025</t>
  </si>
  <si>
    <t>Mesto Košice</t>
  </si>
  <si>
    <t>PF250329</t>
  </si>
  <si>
    <t>Kompletná výroba reportáží, šotov a propagačných videí, ich postprodukcia, komentáre, strih a ďalšie činnosti súvisiace s vedením webovej stránky - 04/2025</t>
  </si>
  <si>
    <t>PF250330</t>
  </si>
  <si>
    <t>Mobilné telefóny 10.5.-9.6.2025
Časť nákladov</t>
  </si>
  <si>
    <t>PF250324</t>
  </si>
  <si>
    <t>2025128</t>
  </si>
  <si>
    <t>Servis a údržba tlačiarní</t>
  </si>
  <si>
    <t>55390072</t>
  </si>
  <si>
    <t>BENICO s.r.o.</t>
  </si>
  <si>
    <t>PF250332</t>
  </si>
  <si>
    <t>202504002</t>
  </si>
  <si>
    <t>Organizačno-technické zabezpečenie podujatie Dudinská 50tka, 22.3.2025</t>
  </si>
  <si>
    <t>51904357</t>
  </si>
  <si>
    <t>Dag Bělák</t>
  </si>
  <si>
    <t>PF250333</t>
  </si>
  <si>
    <t>2025010</t>
  </si>
  <si>
    <t>Služba Membery + implementácia služby - 05/2025</t>
  </si>
  <si>
    <t>25OZ0297</t>
  </si>
  <si>
    <t>Refundácia nákladov na usporiadanie atl. podujatia - TJ JUNIOR CLUB Borský Mikuláš
Záhorácka 20
Termín, miesto: 26.4.2025, Borský Mikuláš
Účel: komentovanie podujatia</t>
  </si>
  <si>
    <t>2500091</t>
  </si>
  <si>
    <t>Refundácia nákladov na usporiadanie atl. podujatia - TJ JUNIOR CLUB Borský Mikuláš
Záhorácka 20
Termín, miesto: 26.4.2025, Borský Mikuláš
Účel: vecné ceny - poháre
Časť nákladov</t>
  </si>
  <si>
    <t>46334084</t>
  </si>
  <si>
    <t>Milan Rýzek - Výkup druhotných surovín</t>
  </si>
  <si>
    <t>305</t>
  </si>
  <si>
    <t>Refundácia nákladov na usporiadanie atl. podujatia - TJ JUNIOR CLUB Borský Mikuláš
Záhorácka 20
Termín, miesto: 26.4.2025, Borský Mikuláš
Účel: športové oblečenie
Časť nákladov</t>
  </si>
  <si>
    <t>31407536</t>
  </si>
  <si>
    <t>NEW YORKER Slovakia, s.r.o.</t>
  </si>
  <si>
    <t>25OZ0299</t>
  </si>
  <si>
    <t>20250137</t>
  </si>
  <si>
    <t>PREVOD
Refundácia nákladov na činnosť PZPM
AK Slávia TU Košice
Účel: športové oblečenie
Časť nákladov</t>
  </si>
  <si>
    <t>53543033</t>
  </si>
  <si>
    <t>Bc. Viktor Adamčík - L.A.TEAM</t>
  </si>
  <si>
    <t>132025131</t>
  </si>
  <si>
    <t>PREVOD
Refundácia nákladov na činnosť PZPM
AK Slávia TU Košice
Účel: vstupy na športovisko - 01/2025</t>
  </si>
  <si>
    <t>47976497</t>
  </si>
  <si>
    <t>ŠK UNI KOŠICE s.r.o.</t>
  </si>
  <si>
    <t>25960005</t>
  </si>
  <si>
    <t>28267672</t>
  </si>
  <si>
    <t>Bartolini s.r.o.</t>
  </si>
  <si>
    <t>25OZ0296</t>
  </si>
  <si>
    <t>Náhrada za stratu času pre dobrovoľníkov - Detská PTS, Trenčín
Termín: 8.5.2025
Počet osôb: 14
Rozsah: 98 odpracovaných hodín za 4,5 EUR/hod</t>
  </si>
  <si>
    <t>Osoba 210-223</t>
  </si>
  <si>
    <t>25OZ0295</t>
  </si>
  <si>
    <t>Náhrada za stratu času pre dobrovoľníkov - Detská PTS, Prešov
Termín: 12.5.2025
Počet osôb: 10
Rozsah: 70 odpracovaných hodín za 4,5 EUR/hod</t>
  </si>
  <si>
    <t>Osoba 224-233</t>
  </si>
  <si>
    <t>PF250348</t>
  </si>
  <si>
    <t>640785438</t>
  </si>
  <si>
    <t>Športové oblečenie - PTS tričká</t>
  </si>
  <si>
    <t>PF250350</t>
  </si>
  <si>
    <t>640785477</t>
  </si>
  <si>
    <t>Športové oblečenie - DA tričká</t>
  </si>
  <si>
    <t>PF250355</t>
  </si>
  <si>
    <t>640785960</t>
  </si>
  <si>
    <t>Športové oblečenie - PTS polokošele</t>
  </si>
  <si>
    <t>PF250351</t>
  </si>
  <si>
    <t>640785478</t>
  </si>
  <si>
    <t>Športové oblečenie, obuv - DA kraťase, tenisky</t>
  </si>
  <si>
    <t>PF250352</t>
  </si>
  <si>
    <t>640785536</t>
  </si>
  <si>
    <t>PF250353</t>
  </si>
  <si>
    <t>640785635</t>
  </si>
  <si>
    <t>Športové oblečenie - ZPM, mikiny</t>
  </si>
  <si>
    <t>PF250338</t>
  </si>
  <si>
    <t>25033</t>
  </si>
  <si>
    <t>Tréneri ZPM - potlač búnd</t>
  </si>
  <si>
    <t>Dorastenecká liga - potlač tričiek</t>
  </si>
  <si>
    <t>PF250335</t>
  </si>
  <si>
    <t>2025022</t>
  </si>
  <si>
    <t>Zabezpečenie stravovania - atléti, tréneri vrhačská sekcia, 28.4.-3.5.2025, Banská Bystrica</t>
  </si>
  <si>
    <t>50078216</t>
  </si>
  <si>
    <t>Adrisa s.r.o.</t>
  </si>
  <si>
    <t>PF250336</t>
  </si>
  <si>
    <t>1012526989</t>
  </si>
  <si>
    <t>Internet Flexilink MAN 05/2025</t>
  </si>
  <si>
    <t>PF250337</t>
  </si>
  <si>
    <t>2/2025</t>
  </si>
  <si>
    <t>Mediálne služby 03,04/2025</t>
  </si>
  <si>
    <t>37630156</t>
  </si>
  <si>
    <t>Ľuboš Bogdányi</t>
  </si>
  <si>
    <t>PF250340</t>
  </si>
  <si>
    <t>2025003</t>
  </si>
  <si>
    <t>Služby maséra počas HMS Nanjing, Čína 18-25.3.2025</t>
  </si>
  <si>
    <t>56834497</t>
  </si>
  <si>
    <t>Mgr. Eva Demešová</t>
  </si>
  <si>
    <t>PF250341</t>
  </si>
  <si>
    <t>32025040</t>
  </si>
  <si>
    <t>Testovanie športovcov - IB, spiroergometria, 25.3.2025 - Grossová</t>
  </si>
  <si>
    <t>PF250342</t>
  </si>
  <si>
    <t>2025002</t>
  </si>
  <si>
    <t>Fotografovanie Detskej PTS, Prešov 12.5.2025</t>
  </si>
  <si>
    <t>52431193</t>
  </si>
  <si>
    <t>Peter Basala</t>
  </si>
  <si>
    <t>PF250343</t>
  </si>
  <si>
    <t>20250061</t>
  </si>
  <si>
    <t>Servis AUS BL165DX</t>
  </si>
  <si>
    <t>47053135</t>
  </si>
  <si>
    <t>MB autoservis s.r.o.</t>
  </si>
  <si>
    <t>PF250345</t>
  </si>
  <si>
    <t>Správa sociálnych sietí - 04/2025</t>
  </si>
  <si>
    <t>45443874</t>
  </si>
  <si>
    <t>Jaroslav Dobrovodský</t>
  </si>
  <si>
    <t>PF250346</t>
  </si>
  <si>
    <t>640785312</t>
  </si>
  <si>
    <t>PF250347</t>
  </si>
  <si>
    <t>640785313</t>
  </si>
  <si>
    <t>PF250344</t>
  </si>
  <si>
    <t>2025016</t>
  </si>
  <si>
    <t>Časomiera - Vrhačská tour, 26.4.2025 Košice</t>
  </si>
  <si>
    <t>25OZ0307</t>
  </si>
  <si>
    <t>14579</t>
  </si>
  <si>
    <t>Refundácia nákladov na športovú prípravu športovca - trénera - Luboš Komárek
Zverenec: Laura Frličková
Cestovný príkaz
Účel: ubytovanie 5-11.1.2025, pre 4 osoby - tréneri+fyzio, sústredenie Ostrava CZ
Časť nákladov</t>
  </si>
  <si>
    <t>25911368</t>
  </si>
  <si>
    <t>VÍTKOVICE ARÉNA, a.s.</t>
  </si>
  <si>
    <t>PREVOD
Refundácia nákladov na športovú prípravu športovca - trénera - Luboš Komárek
Zverenec: Laura Frličková
Cestovný príkaz
Účel: ubytovanie 5-11.1.2025, pre 4 osoby - tréneri+fyzio, sústredenie Ostrava CZ
Časť nákladov</t>
  </si>
  <si>
    <t>202502</t>
  </si>
  <si>
    <t>PREVOD
Refundácia nákladov na športovú prípravu športovca - trénera - Luboš Komárek
Zverenec: Laura Frličková
Cestovný príkaz
Účel: stravovanie 6-10.1.2025, pre 4 osoby - tréneri+fyzio, sústredenie Ostrava CZ (5-11.1.2025)</t>
  </si>
  <si>
    <t>06205305</t>
  </si>
  <si>
    <t>Leopold Duda</t>
  </si>
  <si>
    <t>5361</t>
  </si>
  <si>
    <t>PREVOD
Refundácia nákladov na športovú prípravu športovca - trénera - Luboš Komárek
Zverenec: Laura Frličková
Cestovný príkaz
Termín: 5-11.1.2025
Účel: sústredenie
Trasa: Bytča-Ostrava CZ a späť
Spôsob dopravy: AUV
Počet prepravovaných osôb: 3
Cestovné náhrady: cestovné + stravné</t>
  </si>
  <si>
    <t>Mgr. Luboš Komárek</t>
  </si>
  <si>
    <t>25OZ0305</t>
  </si>
  <si>
    <t>Refundácia nákladov na športovú prípravu športovca zaradeného v ZPM
Cestovný príkaz - Laura Frličková
Termín: 19.2.2025
Trasa: Martin-Bratislava a späť
Účel: lekárske vyšetrenie
Spôsob dopravy: AUV
Počet prepravovaných osôb: 2
Cestovné náhrady: cestovné + stravné</t>
  </si>
  <si>
    <t>Laura Frličková</t>
  </si>
  <si>
    <t>Refundácia nákladov na športovú prípravu športovca zaradeného v ZPM
Cestovný príkaz - Laura Frličková
Termín: 19.2.2025
Účel: lekárske vyšetrenie</t>
  </si>
  <si>
    <t>45937257</t>
  </si>
  <si>
    <t>AF REHAB s.r.o.</t>
  </si>
  <si>
    <t>Refundácia nákladov na športovú prípravu športovca zaradeného v ZPM
Cestovný príkaz - Laura Frličková
Termín: 20-21.2.2025
Trasa: Martin-Ostrava CZ a späť
Účel: preteky MSR jednotlivcov, Ostrava CZ
Spôsob dopravy: AUV
Počet prepravovaných osôb: 2
Cestovné náhrady: cestovné + stravné</t>
  </si>
  <si>
    <t>14718</t>
  </si>
  <si>
    <t>Refundácia nákladov na športovú prípravu športovca zaradeného v ZPM
Cestovný príkaz - Laura Frličková
Termín: 20-21.2.2025
Účel: ubytovanie, preteky MSR jednotlivcov, Ostrava CZ</t>
  </si>
  <si>
    <t>25OZ0306</t>
  </si>
  <si>
    <t>PREVOD
Refundácia nákladov na športovú prípravu športovca - trénera - Luboš Komárek
Zverenec: Laura Frličková
Cestovný príkaz
Termín: 4.2.2025
Účel: preteky Czech Indoor Gala
Trasa: Bytča-Ostrava CZ a späť
Spôsob dopravy: AUV
Počet prepravovaných osôb: 3
Cestovné náhrady: cestovné + stravné</t>
  </si>
  <si>
    <t>25OZ0308</t>
  </si>
  <si>
    <t>20250062</t>
  </si>
  <si>
    <t>Refundácia nákladov na činnosť PZPM
"Funny athletics"
Účel: pernamentky na atletickú dráhu, Piešťany, rok 2025
Časť nákladov</t>
  </si>
  <si>
    <t>37834240</t>
  </si>
  <si>
    <t>Služby mesta Piešťany</t>
  </si>
  <si>
    <t>90072025</t>
  </si>
  <si>
    <t>Refundácia nákladov na činnosť PZPM
"Funny athletics"
Účel: prenájom telocvične - 01/2025</t>
  </si>
  <si>
    <t>00160318</t>
  </si>
  <si>
    <t>Gymnázium Pierra de Coubertina, Piešťany</t>
  </si>
  <si>
    <t>25OZ0310</t>
  </si>
  <si>
    <t>Cestovný príkaz
Termín: 3.5.2025
Účel: sústredenie vrhačskej sekcie
Trasa: Banská Bystrica-Biely Kostol
Spôsob dopravy: AUV
Počet prepravovaných osôb: 5
Cestovné náhrady: cestovné</t>
  </si>
  <si>
    <t>Peter Toman</t>
  </si>
  <si>
    <t>25OZ0309</t>
  </si>
  <si>
    <t>Cestovný príkaz
Termín:15.4., 18-19.4.2025
Účel: sústredenie bežeckej sekcie
Trasa: Bratislava-Břeclav CZ a späť
Spôsob dopravy: AUV
Počet prepravovaných osôb: 2
Cestovné náhrady: cestovné</t>
  </si>
  <si>
    <t>Štefan Mereš</t>
  </si>
  <si>
    <t>25OZ0311</t>
  </si>
  <si>
    <t>Cestovný príkaz
Termín: 13.5.2025
Účel: VV SAZ
Trasa: Krupina-Bratislava a späť
Spôsob dopravy: AUV
Počet prepravovaných osôb: 1
Cestovné náhrady: cestovné</t>
  </si>
  <si>
    <t>PF250354</t>
  </si>
  <si>
    <t>640785636</t>
  </si>
  <si>
    <t>25OZ0301</t>
  </si>
  <si>
    <t>Cestovný príkaz
Termín: 13.5.2025
Účel: VV SAZ
Trasa: Kráľová n/V-Bratislava a späť
Spôsob dopravy: AUV
Počet prepravovaných osôb: 3
Cestovné náhrady: cestovné</t>
  </si>
  <si>
    <t>Róbert Mittermayer</t>
  </si>
  <si>
    <t>25OZ0300</t>
  </si>
  <si>
    <t>Cestovný príkaz
Termín: 1.5.2025
Účel: VZ SAZ
Trasa: Kráľová n/V-Banská Bystrica a späť
Spôsob dopravy: AUV
Počet prepravovaných osôb: 3
Cestovné náhrady: cestovné</t>
  </si>
  <si>
    <t>25OZ0302</t>
  </si>
  <si>
    <t>Cestovný príkaz
Termín: 13.5.2025
Účel: VV SAZ
Trasa: Dolná Krupá-Bratislava a späť
Spôsob dopravy: AUV
Počet prepravovaných osôb: 1
Cestovné náhrady: cestovné</t>
  </si>
  <si>
    <t>25OZ0303</t>
  </si>
  <si>
    <t>Cestovný príkaz
Termín: 13.5.2025
Účel: VV SAZ
Trasa: Piešťany-Bratislava a späť
Spôsob dopravy: AUV
Počet prepravovaných osôb: 1
Cestovné náhrady: cestovné</t>
  </si>
  <si>
    <t>25OZ0304</t>
  </si>
  <si>
    <t>Cestovný príkaz
Termín: 13.5.2025
Účel: VV SAZ
Trasa: Martin-Bratislava a späť
Spôsob dopravy: AUV
Počet prepravovaných osôb: 1
Cestovné náhrady: cestovné</t>
  </si>
  <si>
    <t>PF250357</t>
  </si>
  <si>
    <t>25080007</t>
  </si>
  <si>
    <t>Poradenské služby v zdraví počas sústredenia vrhačskej sekcie 28.4.-3.5.2025, Banská Bystrica</t>
  </si>
  <si>
    <t>54650577</t>
  </si>
  <si>
    <t>Imrich Kalmár</t>
  </si>
  <si>
    <t>25OZ0315</t>
  </si>
  <si>
    <t>2025/04/02</t>
  </si>
  <si>
    <t>Refundácia nákladov na usporiadanie atletického podujatia - MSR v chôdzi na 10 000m - 12.4.2025
ŠK BCF Dukla BB
Účel: časomiera, on-line prenos 
Časť nákladov</t>
  </si>
  <si>
    <t>Refundácia nákladov na usporiadanie atletického podujatia - MSR v chôdzi na 10 000m - 12.4.2025
ŠK BCF Dukla BB
Účel: náhrada za stratu času pre dobrovoľníkov - rozhodcov
Termín: 11-13.4.2025
Počet osôb: 4
Rozsah: 49 odpracovaných hodín
Časť nákladov</t>
  </si>
  <si>
    <t>Osoba 145, 154, 151, 209</t>
  </si>
  <si>
    <t>25OZ0312</t>
  </si>
  <si>
    <t>Cestovný príkaz
Termín: 28.4.2025
Účel: sústredenie vrhačskej sekcie
Trasa: Bučany-Banská Bystrica
Spôsob dopravy: AUV
Počet prepravovaných osôb: 5
Cestovné náhrady: cestovné</t>
  </si>
  <si>
    <t>Daniela Karhanová</t>
  </si>
  <si>
    <t>25OZ0313</t>
  </si>
  <si>
    <t>Cestovný príkaz
Termín: 28.4-3.5.2025
Účel: sústredenie vrhačskej sekcie
Trasa: Žiar n/H-Banská Bystrica a späť
Spôsob dopravy: AUV
Počet prepravovaných osôb: 2
Cestovné náhrady: cestovné</t>
  </si>
  <si>
    <t>Miroslav Rybársky</t>
  </si>
  <si>
    <t>25OZ0314</t>
  </si>
  <si>
    <t>1510040034</t>
  </si>
  <si>
    <t>Refundácia nákladov na činnosť PZPM
Atletický klub Čadca
Účel: športové oblečenie - mikiny
Časť nákladov</t>
  </si>
  <si>
    <t>Topforsport s.r.o.</t>
  </si>
  <si>
    <t>PF250349</t>
  </si>
  <si>
    <t>640785476</t>
  </si>
  <si>
    <t>Športové oblečenie DA - tenisky</t>
  </si>
  <si>
    <t>PF250365</t>
  </si>
  <si>
    <t>640786174</t>
  </si>
  <si>
    <t>Športové oblečenie PTS - tričká</t>
  </si>
  <si>
    <t>PF250364</t>
  </si>
  <si>
    <t>640786173</t>
  </si>
  <si>
    <t>Športové oblečenie - tepláky</t>
  </si>
  <si>
    <t>PF250363</t>
  </si>
  <si>
    <t>640786172</t>
  </si>
  <si>
    <t>Športové oblečenie - bundy</t>
  </si>
  <si>
    <t>PF250362</t>
  </si>
  <si>
    <t>64786171</t>
  </si>
  <si>
    <t>Športové oblečenie - tenisky</t>
  </si>
  <si>
    <t>25OZ0321</t>
  </si>
  <si>
    <t>5907767320</t>
  </si>
  <si>
    <t>PZP + HP, AUS AA437HO 30.5.2025-29.5.2026</t>
  </si>
  <si>
    <t>00653501</t>
  </si>
  <si>
    <t>UNIQA poisťovňa, a.s.</t>
  </si>
  <si>
    <t>DÚ0050336</t>
  </si>
  <si>
    <t>005/0336</t>
  </si>
  <si>
    <t>DÚ0050338</t>
  </si>
  <si>
    <t>005/0338</t>
  </si>
  <si>
    <t>Bankový poplatok za platby</t>
  </si>
  <si>
    <t>DÚ0050337</t>
  </si>
  <si>
    <t>005/0337</t>
  </si>
  <si>
    <t>Bankový poplatok za elektronický výpis</t>
  </si>
  <si>
    <t>DÚ0060003</t>
  </si>
  <si>
    <t>006/0003</t>
  </si>
  <si>
    <t>PF250367</t>
  </si>
  <si>
    <t>2025/7</t>
  </si>
  <si>
    <t>Mediálne služby - 05/2025</t>
  </si>
  <si>
    <t>25OZ0320</t>
  </si>
  <si>
    <t>0003, 0008, 0009</t>
  </si>
  <si>
    <t>27.3., 29.4.</t>
  </si>
  <si>
    <t xml:space="preserve">Refundácia nákladov na prípravu športovca zaradeného v TOP SAZ - Tomáš Veszelka
Účel: lekárske vyšetrenia - plazma </t>
  </si>
  <si>
    <t>43792642</t>
  </si>
  <si>
    <t>Orthos Paidion, s.r.o.</t>
  </si>
  <si>
    <t>FR25-061243</t>
  </si>
  <si>
    <t>Refundácia nákladov na prípravu športovca zaradeného v TOP SAZ - Tomáš Veszelka
Cestovný príkaz
Účel: sústredenie Alicante ESP 
Cestovné náhrady: prenájom auta 29.3-27.4.2025</t>
  </si>
  <si>
    <t>Centauro rent a car, s.l.u.</t>
  </si>
  <si>
    <t>PF250058</t>
  </si>
  <si>
    <t>027/25</t>
  </si>
  <si>
    <t>PREVOD
Letenka Viedeň-Antalya-Viedeň 19-23.2.2025 - Morvay, preteky Turecko</t>
  </si>
  <si>
    <t>36006491</t>
  </si>
  <si>
    <t>TRAVELFUN s.r.o.</t>
  </si>
  <si>
    <t>25OZ0209</t>
  </si>
  <si>
    <t>1510000342</t>
  </si>
  <si>
    <t>PREVOD 
Refundácia nákladov na prípravu športovca zaradeného v TOP SAZ - Michal Morvay
Účel: športové oblečenie</t>
  </si>
  <si>
    <t>41969471</t>
  </si>
  <si>
    <t>PREVOD 
Refundácia nákladov na prípravu športovca zaradeného v TOP SAZ - Michal Morvay
Účel: športová obuv + doplnky výživy</t>
  </si>
  <si>
    <t>Tradeinn retail services</t>
  </si>
  <si>
    <t>2025811145</t>
  </si>
  <si>
    <t>PREVOD 
Refundácia nákladov na prípravu športovca zaradeného v TOP SAZ - Michal Morvay
Účel: doplnky výživy
časť nákladov</t>
  </si>
  <si>
    <t>03488578</t>
  </si>
  <si>
    <t>BRAINMARKET s.r.o.</t>
  </si>
  <si>
    <t>2025815247</t>
  </si>
  <si>
    <t>PREVOD 
Refundácia nákladov na prípravu športovca zaradeného v TOP SAZ - Michal Morvay
Účel: doplnky výživy</t>
  </si>
  <si>
    <t>1510102208</t>
  </si>
  <si>
    <t>SK2513443</t>
  </si>
  <si>
    <t>02305348</t>
  </si>
  <si>
    <t>Green Medical, s.r.o.</t>
  </si>
  <si>
    <t>P-EST/2025/014541</t>
  </si>
  <si>
    <t>PREVOD 
Refundácia nákladov na prípravu športovca zaradeného v TOP SAZ - Michal Morvay
Účel: športové oblečenie
časť nákladov</t>
  </si>
  <si>
    <t>Mister Tennis S.r.l.</t>
  </si>
  <si>
    <t>EU30574</t>
  </si>
  <si>
    <t xml:space="preserve">Precision Fuel &amp; Hydration Europe </t>
  </si>
  <si>
    <t>FV185/2025</t>
  </si>
  <si>
    <t>Nowoczesnysport.pl Jakub Matuszak</t>
  </si>
  <si>
    <t>P-EST/2025/005516</t>
  </si>
  <si>
    <t>PREVOD 
Refundácia nákladov na prípravu športovca zaradeného v TOP SAZ - Michal Morvay
Účel: športová obuv</t>
  </si>
  <si>
    <t>1510204798</t>
  </si>
  <si>
    <t>25000114</t>
  </si>
  <si>
    <t>02852403</t>
  </si>
  <si>
    <t>UniqueSport.cz</t>
  </si>
  <si>
    <t>EU31902</t>
  </si>
  <si>
    <t>VKN-2025-14127</t>
  </si>
  <si>
    <t>PREVOD 
Refundácia nákladov na prípravu športovca zaradeného v TOP SAZ - Michal Morvay
Účel: doplnky výživy
Časť nákladov</t>
  </si>
  <si>
    <t>Vitamin360 a.s.</t>
  </si>
  <si>
    <t>PF250059</t>
  </si>
  <si>
    <t>032/25</t>
  </si>
  <si>
    <t>PREVOD
Letenka Viedeň-Larnaca-Viedeň 28.1-11.2.2025 - Morvay, sústredenie Cyprus</t>
  </si>
  <si>
    <t>PF250070</t>
  </si>
  <si>
    <t>038/25</t>
  </si>
  <si>
    <t>PREVOD
Letenka Budapešť-Alicante-Budapešť 29.3.-27.4.2025 - Veszelka, sústredenie Španielsko</t>
  </si>
  <si>
    <t>PF250359</t>
  </si>
  <si>
    <t>2025/04/06</t>
  </si>
  <si>
    <t>Časomiera, svetelné ukazovatele, on-line prenos - MSR v behu na 10.000 m, 27.4.2025, Považská Bystrica</t>
  </si>
  <si>
    <t>PF250361</t>
  </si>
  <si>
    <t>0001FV000652/25</t>
  </si>
  <si>
    <t>Športové odmeny - medaile + stuhy - finále detská PTS</t>
  </si>
  <si>
    <t>35774282</t>
  </si>
  <si>
    <t>Victory sport, spol. s r.o.</t>
  </si>
  <si>
    <t>25OZ0318</t>
  </si>
  <si>
    <t>250100001</t>
  </si>
  <si>
    <t>Refundácia nákladov na prípravu športovca zaradeného v TOP SAZ - Stanislava Škvarková
Účel: 10x regenerácia, Liptovský Mikuláš</t>
  </si>
  <si>
    <t>43141714</t>
  </si>
  <si>
    <t>Renata Gajdárová</t>
  </si>
  <si>
    <t>Refundácia nákladov na prípravu športovca zaradeného v TOP SAZ - Stanislava Škvarková
Cestovný príkaz
Termín: 28.4.2025
Účel: regenerácia
Trasa: BB-Liptovský Mikuláš a späť
Spôsob dopravy: AUV
Počet prepravovaných osôb: 1
Cestovné náhrady: cestovné</t>
  </si>
  <si>
    <t>Stanislava Škvarková</t>
  </si>
  <si>
    <t>Refundácia nákladov na prípravu športovca zaradeného v TOP SAZ - Stanislava Škvarková
Cestovný príkaz
Termín: 24.3.2025
Účel: regenerácia
Trasa: BB-Liptovský Mikuláš a späť
Spôsob dopravy: AUV
Počet prepravovaných osôb: 1
Cestovné náhrady: cestovné</t>
  </si>
  <si>
    <t>Refundácia nákladov na prípravu športovca zaradeného v TOP SAZ - Stanislava Škvarková
Cestovný príkaz
Termín: 17.3.2025
Účel: regenerácia
Trasa: BB-Liptovský Mikuláš a späť
Spôsob dopravy: AUV
Počet prepravovaných osôb: 1
Cestovné náhrady: cestovné</t>
  </si>
  <si>
    <t>Refundácia nákladov na prípravu športovca zaradeného v TOP SAZ - Stanislava Škvarková
Cestovný príkaz
Termín: 10.3.2025
Účel: regenerácia
Trasa: BB-Liptovský Mikuláš a späť
Spôsob dopravy: AUV
Počet prepravovaných osôb: 1
Cestovné náhrady: cestovné</t>
  </si>
  <si>
    <t>Refundácia nákladov na prípravu športovca zaradeného v TOP SAZ - Stanislava Škvarková
Cestovný príkaz
Termín: 3.3.2025
Účel: regenerácia
Trasa: BB-Liptovský Mikuláš a späť
Spôsob dopravy: AUV
Počet prepravovaných osôb: 1
Cestovné náhrady: cestovné</t>
  </si>
  <si>
    <t>Refundácia nákladov na prípravu športovca zaradeného v TOP SAZ - Stanislava Škvarková
Cestovný príkaz
Termín: 24.2.2025
Účel: regenerácia
Trasa: BB-Liptovský Mikuláš a späť
Spôsob dopravy: AUV
Počet prepravovaných osôb: 1
Cestovné náhrady: cestovné</t>
  </si>
  <si>
    <t>Refundácia nákladov na prípravu športovca zaradeného v TOP SAZ - Stanislava Škvarková
Cestovný príkaz
Termín: 17.2.2025
Účel: regenerácia
Trasa: BB-Liptovský Mikuláš a späť
Spôsob dopravy: AUV
Počet prepravovaných osôb: 1
Cestovné náhrady: cestovné</t>
  </si>
  <si>
    <t>Refundácia nákladov na prípravu športovca zaradeného v TOP SAZ - Stanislava Škvarková
Cestovný príkaz
Termín: 10.2.2025
Účel: regenerácia
Trasa: BB-Liptovský Mikuláš a späť
Spôsob dopravy: AUV
Počet prepravovaných osôb: 1
Cestovné náhrady: cestovné</t>
  </si>
  <si>
    <t>Refundácia nákladov na prípravu športovca zaradeného v TOP SAZ - Stanislava Škvarková
Cestovný príkaz
Termín: 3.2.2025
Účel: regenerácia
Trasa: BB-Liptovský Mikuláš a späť
Spôsob dopravy: AUV
Počet prepravovaných osôb: 1
Cestovné náhrady: cestovné</t>
  </si>
  <si>
    <t>Refundácia nákladov na prípravu športovca zaradeného v TOP SAZ - Stanislava Škvarková
Cestovný príkaz
Termín: 20.1.2025
Účel: regenerácia
Trasa: BB-Liptovský Mikuláš a späť
Spôsob dopravy: AUV
Počet prepravovaných osôb: 1
Cestovné náhrady: cestovné</t>
  </si>
  <si>
    <t>Refundácia nákladov na prípravu športovca zaradeného v TOP SAZ - Stanislava Škvarková
Cestovný príkaz
Termín: 14.3.2025
Účel: lekárske vyšetrenie
Trasa: BB-Praha CZ a späť
Spôsob dopravy: AUV
Počet prepravovaných osôb: 1
Cestovné náhrady: cestovné</t>
  </si>
  <si>
    <t>Refundácia nákladov na prípravu športovca zaradeného v TOP SAZ - Stanislava Škvarková
Cestovný príkaz
Termín: 29.4.2025
Účel: lekárske vyšetrenie
Trasa: BB-Praha CZ a späť
Spôsob dopravy: AUV
Počet prepravovaných osôb: 1
Cestovné náhrady: cestovné</t>
  </si>
  <si>
    <t>26</t>
  </si>
  <si>
    <t>Refundácia nákladov na prípravu športovca zaradeného v TOP SAZ - Stanislava Škvarková
Cestovný príkaz
Termín: 5.2.2025
Cestovné náhrady: regenerácia laser, Zvolen</t>
  </si>
  <si>
    <t>45314161</t>
  </si>
  <si>
    <t>ORTO-REH, s.r.o.</t>
  </si>
  <si>
    <t>Refundácia nákladov na prípravu športovca zaradeného v TOP SAZ - Stanislava Škvarková
Cestovný príkaz
Termín: 5.2.2025
Účel: regenerácia laser
Trasa: BB-Zvolen a späť
Spôsob dopravy: AUV
Počet prepravovaných osôb: 1
Cestovné náhrady: cestovné</t>
  </si>
  <si>
    <t>Refundácia nákladov na prípravu športovca zaradeného v TOP SAZ - Stanislava Škvarková
Cestovný príkaz
Termín: 3.2.2025
Cestovné náhrady: regenerácia laser, Zvolen</t>
  </si>
  <si>
    <t>Refundácia nákladov na prípravu športovca zaradeného v TOP SAZ - Stanislava Škvarková
Cestovný príkaz
Termín: 3.2.2025
Účel: regenerácia laser
Trasa: BB-Zvolen a späť
Spôsob dopravy: AUV
Počet prepravovaných osôb: 1
Cestovné náhrady: cestovné</t>
  </si>
  <si>
    <t>Refundácia nákladov na prípravu športovca zaradeného v TOP SAZ - Stanislava Škvarková
Cestovný príkaz
Termín: 20.1.2025
Cestovné náhrady: regenerácia laser, Zvolen</t>
  </si>
  <si>
    <t>Refundácia nákladov na prípravu športovca zaradeného v TOP SAZ - Stanislava Škvarková
Cestovný príkaz
Termín: 20.1.2025
Účel: regenerácia laser
Trasa: BB-Zvolen a späť
Spôsob dopravy: AUV
Počet prepravovaných osôb: 1
Cestovné náhrady: cestovné</t>
  </si>
  <si>
    <t>28</t>
  </si>
  <si>
    <t>Refundácia nákladov na prípravu športovca zaradeného v TOP SAZ - Stanislava Škvarková
Cestovný príkaz
Termín: 22.1.2025
Cestovné náhrady: regenerácia laser, Zvolen</t>
  </si>
  <si>
    <t>Refundácia nákladov na prípravu športovca zaradeného v TOP SAZ - Stanislava Škvarková
Cestovný príkaz
Termín: 22.1.2025
Účel: regenerácia laser
Trasa: BB-Zvolen a späť
Spôsob dopravy: AUV
Počet prepravovaných osôb: 1
Cestovné náhrady: cestovné</t>
  </si>
  <si>
    <t>15</t>
  </si>
  <si>
    <t>Refundácia nákladov na prípravu športovca zaradeného v TOP SAZ - Stanislava Škvarková
Cestovný príkaz
Termín: 15.1.2025
Cestovné náhrady: regenerácia laser, Zvolen</t>
  </si>
  <si>
    <t>Refundácia nákladov na prípravu športovca zaradeného v TOP SAZ - Stanislava Škvarková
Cestovný príkaz
Termín: 15.1.2025
Účel: regenerácia laser
Trasa: BB-Zvolen a späť
Spôsob dopravy: AUV
Počet prepravovaných osôb: 1
Cestovné náhrady: cestovné</t>
  </si>
  <si>
    <t>Refundácia nákladov na prípravu športovca zaradeného v TOP SAZ - Stanislava Škvarková
Cestovný príkaz
Termín: 8.1.2025
Cestovné náhrady: regenerácia laser, Zvolen</t>
  </si>
  <si>
    <t>Refundácia nákladov na prípravu športovca zaradeného v TOP SAZ - Stanislava Škvarková
Cestovný príkaz
Termín: 8.1.2025
Účel: regenerácia laser
Trasa: BB-Zvolen a späť
Spôsob dopravy: AUV
Počet prepravovaných osôb: 1
Cestovné náhrady: cestovné</t>
  </si>
  <si>
    <t>E1FMWR</t>
  </si>
  <si>
    <t>Refundácia nákladov na prípravu športovca zaradeného v TOP SAZ - Stanislava Škvarková
Cestovný príkaz
Termín: 29.3.-28.4.2025
Účel: sústredenie Benidorm, ESP
Trasa: Alicante ESP-Viedeň, 28.4.2025
Spôsob dopravy: lietadlo
Počet prepravovaných osôb: 2
Cestovné náhrady: letenky</t>
  </si>
  <si>
    <t>A1J1XB</t>
  </si>
  <si>
    <t>Refundácia nákladov na prípravu športovca zaradeného v TOP SAZ - Stanislava Škvarková
Cestovný príkaz
Termín: 29.3.-28.4.2025
Účel: sústredenie Benidorm, ESP
Trasa: Viedeň-Alicante ESP, 29.3.2025
Spôsob dopravy: lietadlo
Počet prepravovaných osôb: 2
Cestovné náhrady: letenky</t>
  </si>
  <si>
    <t>Refundácia nákladov na prípravu športovca zaradeného v TOP SAZ - Stanislava Škvarková
Cestovný príkaz
Termín: 29.3.-28.4.2025
Účel: sústredenie Benidorm, ESP
Trasa: BB-Viedeň AT a späť
Spôsob dopravy: AUV
Počet prepravovaných osôb: 2
Cestovné náhrady: cestovné</t>
  </si>
  <si>
    <t>00241</t>
  </si>
  <si>
    <t>Refundácia nákladov na prípravu športovca zaradeného v TOP SAZ - Stanislava Škvarková
Cestovný príkaz
Termín: 18.3.-22.3.2025
Účel: 5x regenerácia HBK, Kováčová</t>
  </si>
  <si>
    <t>00165476</t>
  </si>
  <si>
    <t>Špecializovaný liečebný ústav Marína, štátny podnik</t>
  </si>
  <si>
    <t>Refundácia nákladov na prípravu športovca zaradeného v TOP SAZ - Stanislava Škvarková
Cestovný príkaz
Termín: 18.3.-22.3.2025
Účel: 5x regenerácia HBK, Kováčová
Trasa: 5x BB-Kováčová a späť
Spôsob dopravy: AUV
Počet prepravovaných osôb: 1
Cestovné náhrady: cestovné</t>
  </si>
  <si>
    <t>00092</t>
  </si>
  <si>
    <t>Refundácia nákladov na prípravu športovca zaradeného v TOP SAZ - Stanislava Škvarková
Cestovný príkaz
Termín: 10.-13.3., 17.3.2025
Účel: 5x regenerácia HBK, Kováčová</t>
  </si>
  <si>
    <t>Refundácia nákladov na prípravu športovca zaradeného v TOP SAZ - Stanislava Škvarková
Cestovný príkaz
Termín: 10.-13.3., 17.3.2025
Účel: 5x regenerácia HBK, Kováčová
Trasa: 5x BB-Kováčová a späť
Spôsob dopravy: AUV
Počet prepravovaných osôb: 1
Cestovné náhrady: cestovné</t>
  </si>
  <si>
    <t>41262025</t>
  </si>
  <si>
    <t>Refundácia nákladov na prípravu športovca zaradeného v TOP SAZ - Stanislava Škvarková
Účel: výživové doplnky
Časť nákladov</t>
  </si>
  <si>
    <t>31633293</t>
  </si>
  <si>
    <t>Essentia, s.r.o.</t>
  </si>
  <si>
    <t>Refundácia nákladov na prípravu športovca zaradeného v TOP SAZ - Stanislava Škvarková
Účel: výživové doplnky</t>
  </si>
  <si>
    <t>45628467</t>
  </si>
  <si>
    <t>NATURNIA, s.r.o.</t>
  </si>
  <si>
    <t>0019</t>
  </si>
  <si>
    <t>Refundácia nákladov na prípravu športovca zaradeného v TOP SAZ - Stanislava Škvarková
Účel: 5x HB terapia (regenerácia)</t>
  </si>
  <si>
    <t>53452500</t>
  </si>
  <si>
    <t>E.R.B. s.r.o.</t>
  </si>
  <si>
    <t>06374</t>
  </si>
  <si>
    <t>Refundácia nákladov na prípravu športovca zaradeného v TOP SAZ - Stanislava Škvarková
Účel: športové oblečenie
Časť nákladov</t>
  </si>
  <si>
    <t>Nike Clearance Store Alicante (ESP)</t>
  </si>
  <si>
    <t>03339</t>
  </si>
  <si>
    <t>Refundácia nákladov na prípravu športovca zaradeného v TOP SAZ - Stanislava Škvarková
Účel: športová pomôcka</t>
  </si>
  <si>
    <t>47658827</t>
  </si>
  <si>
    <t>Decathlon SK s.r.o.</t>
  </si>
  <si>
    <t>2041</t>
  </si>
  <si>
    <t>DECATHLON ESPANA S.A.U.</t>
  </si>
  <si>
    <t>5704</t>
  </si>
  <si>
    <t>Refundácia nákladov na prípravu športovca zaradeného v TOP SAZ - Stanislava Škvarková
Účel: športové náčinie
Časť nákladov</t>
  </si>
  <si>
    <t>29, 299, 243, 348, 365</t>
  </si>
  <si>
    <t>4.3., 26.3., 18.2., 25.4., 28.4.2025</t>
  </si>
  <si>
    <t>Refundácia nákladov na prípravu športovca zaradeného v TOP SAZ - Stanislava Škvarková
Účel: 5x doplnky výživy
Časť nákladov</t>
  </si>
  <si>
    <t>25OZ0319</t>
  </si>
  <si>
    <t>FA20250007</t>
  </si>
  <si>
    <t>Refundácia nákladov na prípravu športovca zaradeného v TOP SAZ - Miroslav Marček
Účel: doplnky výživy</t>
  </si>
  <si>
    <t>46481729</t>
  </si>
  <si>
    <t>JT NUTRITION s.r.o.</t>
  </si>
  <si>
    <t>97, 82, 424</t>
  </si>
  <si>
    <t>9.1., 5.2., 22.5.2025</t>
  </si>
  <si>
    <t>Refundácia nákladov na prípravu športovca zaradeného v TOP SAZ - Miroslav Marček
Účel: 3x regenerácia</t>
  </si>
  <si>
    <t>52065031</t>
  </si>
  <si>
    <t>FITNEST s.r.o.</t>
  </si>
  <si>
    <t>10003245994</t>
  </si>
  <si>
    <t>Refundácia nákladov na prípravu športovca zaradeného v TOP SAZ - Miroslav Marček
Účel: športové náčinie, doplnky výživy
Časť nákladov</t>
  </si>
  <si>
    <t>46440224</t>
  </si>
  <si>
    <t>GymBeam s.r.o.</t>
  </si>
  <si>
    <t>SK2505095</t>
  </si>
  <si>
    <t>SK2520406</t>
  </si>
  <si>
    <t>EUP859964</t>
  </si>
  <si>
    <t>Refundácia nákladov na prípravu športovca zaradeného v TOP SAZ - Miroslav Marček
Účel: zdravotnícka pomôcka</t>
  </si>
  <si>
    <t>13147649</t>
  </si>
  <si>
    <t>Pulsio Europe, UK</t>
  </si>
  <si>
    <t>772510387</t>
  </si>
  <si>
    <t>Refundácia nákladov na prípravu športovca zaradeného v TOP SAZ - Miroslav Marček
Účel: doplnky výživy
Časť nákladov</t>
  </si>
  <si>
    <t>50741268</t>
  </si>
  <si>
    <t>BENU SK 77, s.r.o.</t>
  </si>
  <si>
    <t>14559</t>
  </si>
  <si>
    <t>Refundácia nákladov na prípravu športovca zaradeného v TOP SAZ - Miroslav Marček
Cestovný príkaz
Termín: 3.-4.1.2025
Účel: preteky Ostrava CZ
Cestovné náhrady: ubytovanie Ostrava CZ</t>
  </si>
  <si>
    <t>VÍTKOVICE ARÉNA a.s.</t>
  </si>
  <si>
    <t>DWAM-28855087</t>
  </si>
  <si>
    <t>Refundácia nákladov na prípravu športovca zaradeného v TOP SAZ - Miroslav Marček
Cestovný príkaz
Termín: 6.-22.4.2025
Účel: sústredenie Tenerife ESP
Trasa: Tenerife-Viedeň 22.4.2025
Spôsob dopravy: lietadlo
Počet prepravovaných osôb: 1
Cestovné náhrady: letenka</t>
  </si>
  <si>
    <t>Wizz Air Malta Limited</t>
  </si>
  <si>
    <t>12503020000086387</t>
  </si>
  <si>
    <t>Refundácia nákladov na prípravu športovca zaradeného v TOP SAZ - Miroslav Marček
Účel: športové oblečenie</t>
  </si>
  <si>
    <t>SK2523611</t>
  </si>
  <si>
    <t>FA20250069</t>
  </si>
  <si>
    <t>25OZ0326</t>
  </si>
  <si>
    <t>20250180</t>
  </si>
  <si>
    <t>PREVOD
Refundácia nákladov na činnosť OAZ
Atletický zväz Bratislavy
Účel: kancelárske potreby
Časť nákladov</t>
  </si>
  <si>
    <t>36302716</t>
  </si>
  <si>
    <t>ZEPHIROS, a.s.</t>
  </si>
  <si>
    <t>VF225005</t>
  </si>
  <si>
    <t>PREVOD
Refundácia nákladov na činnosť OAZ
Atletický zväz Bratislavy
Účel: štartové čísla - HM AZB - 26.1., 2.2.2025, Viedeň AT</t>
  </si>
  <si>
    <t>31797539</t>
  </si>
  <si>
    <t>ČASOMIERA - VOS-TPK s.r.o.</t>
  </si>
  <si>
    <t>PREVOD
Refundácia nákladov na činnosť OAZ
Atletický zväz Bratislavy
Účel: materiálno-technické zabezpečenie HM AZB 26.1.2025, Viedeň AT</t>
  </si>
  <si>
    <t>50358341</t>
  </si>
  <si>
    <t>LEVEREN s.r.o.</t>
  </si>
  <si>
    <t>PREVOD
Refundácia nákladov na činnosť OAZ
Atletický zväz Bratislavy
Účel: materiálno-technické zabezpečenie HM AZB 2.2.2025, Viedeň AT
Časť nákladov</t>
  </si>
  <si>
    <t>Refundácia nákladov na činnosť OAZ
Atletický zväz Bratislavy
Účel: materiálno-technické zabezpečenie HM AZB 2.2.2025, Viedeň AT
Časť nákladov</t>
  </si>
  <si>
    <t>6.3., 6.4.2025</t>
  </si>
  <si>
    <t>PREVOD
Refundácia nákladov na činnosť OAZ
Atletický zväz Bratislavy
Účel: náhrada za stratu času pre dobrovoľníkov - HM AZB, Viedeň AT
Termín: 26.1., 2.2.2025
Počet osôb: 30
Rozsah: 718 odpracovaných hodín 
Časť nákladov</t>
  </si>
  <si>
    <t>Osoba 25, 234, 235, 236, 64, 89, 237, 34, 238, 239, 38, 240, 241, 87, 242, 169, 243, 168, 244, 245, 246, 247, 248, 249, 250, 251, 52, 53, 88, 252</t>
  </si>
  <si>
    <t>25OZ0330</t>
  </si>
  <si>
    <t>11311</t>
  </si>
  <si>
    <t xml:space="preserve">PREVOD: nákup PHM 
AUS - AA437HO , 36,130 l </t>
  </si>
  <si>
    <t>25OZ0328</t>
  </si>
  <si>
    <t>PREVOD
Refundácia nákladov na prípravu športovca zaradeného v ZPM - Matúš Blšták
Cestovný príkaz
Termín: 24.3.-14.4.2025
Účel: sústredenie Benidorm / La Nucia ESP
Cestovné náhrady: stravné
Časť nákladov</t>
  </si>
  <si>
    <t>Matúš Blšták</t>
  </si>
  <si>
    <t>25OZ0241</t>
  </si>
  <si>
    <t>190</t>
  </si>
  <si>
    <t xml:space="preserve">PREVOD: nákup PHM 
AUS - BL838TY , 40,00 l </t>
  </si>
  <si>
    <t>54311977</t>
  </si>
  <si>
    <t>Efra s.r.o. - SHELL 8245</t>
  </si>
  <si>
    <t>25OZ0323</t>
  </si>
  <si>
    <t>6273</t>
  </si>
  <si>
    <t xml:space="preserve">PREVOD: nákup PHM 
AUS - BL838TY , 35,89 l </t>
  </si>
  <si>
    <t>45930180</t>
  </si>
  <si>
    <t>HSV s.r.o. - SHELL 8279</t>
  </si>
  <si>
    <t>25OZ0322</t>
  </si>
  <si>
    <t>9790</t>
  </si>
  <si>
    <t xml:space="preserve">PREVOD: nákup PHM 
AUS - BL838TY , 33,76 l </t>
  </si>
  <si>
    <t>25OZ0329</t>
  </si>
  <si>
    <t>PREVOD
Refundácia nákladov na činnosť OAZ
Stredoslovenský atletický zväz
Účel: štartové čísla, HM SsAZ, 25.1.2025, Ostrava CZ</t>
  </si>
  <si>
    <t>DA09/25</t>
  </si>
  <si>
    <t>PREVOD
Refundácia nákladov na činnosť OAZ
Stredoslovenský atletický zväz
Účel: technicko-organizačné zabezpečenie HM-SsAZ najml. Ž., 2.2.2025, Banská Bystrica</t>
  </si>
  <si>
    <t>42392985</t>
  </si>
  <si>
    <t>Bežecký športový klub Banská Bystrica 
občianske združenie</t>
  </si>
  <si>
    <t>25/0275</t>
  </si>
  <si>
    <t>PREVOD
Refundácia nákladov na činnosť OAZ
Stredoslovenský atletický zväz
Účel: športové náčinie - oštepy</t>
  </si>
  <si>
    <t>36399906</t>
  </si>
  <si>
    <t>BPM SPORT, s.r.o.</t>
  </si>
  <si>
    <t>25/0276</t>
  </si>
  <si>
    <t>PREVOD
Refundácia nákladov na činnosť OAZ
Stredoslovenský atletický zväz
Účel: športové náčinie - oštepy, disky, krik. Loptičky, rakety, gule
Časť nákladov</t>
  </si>
  <si>
    <t>Refundácia nákladov na činnosť OAZ
Stredoslovenský atletický zväz
Účel: športové náčinie - oštepy, disky, krik. loptičky, gule
Časť nákladov</t>
  </si>
  <si>
    <t>25OZ0324</t>
  </si>
  <si>
    <t>202504001</t>
  </si>
  <si>
    <t>Refundácia nákladov na usporiadanie atl. podujatia - ČSOB Bratislavský marathon 6.4.2025
Bratislavský maratón o.z.
Účel: organizačné zabezpečenie ČSOB Bratislava marathon - 6.4.2025, certifikácia AIMS trás 
Časť nákladov</t>
  </si>
  <si>
    <t>Dag Bélák</t>
  </si>
  <si>
    <t>25OZ0327</t>
  </si>
  <si>
    <t>00193</t>
  </si>
  <si>
    <t>Refundácia nákladov na prípravu športovca - Michal Morvay
Účel: športové pomôcky</t>
  </si>
  <si>
    <t>47567791</t>
  </si>
  <si>
    <t>BELDA TRADE s.r.o.</t>
  </si>
  <si>
    <t>A-481395</t>
  </si>
  <si>
    <t>Refundácia nákladov na prípravu športovca - Michal Morvay
Účel: športové náčinie
Časť nákladov</t>
  </si>
  <si>
    <t>FUN SPORT EXPRESS S.L. (ESP)</t>
  </si>
  <si>
    <t>56932281</t>
  </si>
  <si>
    <t>Refundácia nákladov na prípravu športovca - Michal Morvay
Účel: športové náčinie</t>
  </si>
  <si>
    <t>H&amp;S Bike-Discount HmbH (DE)</t>
  </si>
  <si>
    <t>25FA26006</t>
  </si>
  <si>
    <t>28715501</t>
  </si>
  <si>
    <t>KOLOSHOP s.r.o.</t>
  </si>
  <si>
    <t>SK2518162</t>
  </si>
  <si>
    <t>Refundácia nákladov na prípravu športovca - Michal Morvay
Účel: doplnky výživy
Časť nákladov</t>
  </si>
  <si>
    <t>20251831</t>
  </si>
  <si>
    <t>13.4., 15.4.2025</t>
  </si>
  <si>
    <t xml:space="preserve">Refundácia nákladov na prípravu športovca - Michal Morvay
Cestovný príkaz
Termín: 15.-16.4.2025
Účel: testovanie, Praha CZ
Cestovné náhrady: ubytovanie, Praha </t>
  </si>
  <si>
    <t>14159961</t>
  </si>
  <si>
    <t>Daramis Gama s.r.o.</t>
  </si>
  <si>
    <t>5250356</t>
  </si>
  <si>
    <t>Refundácia nákladov na prípravu športovca - Michal Morvay
Cestovný príkaz
Termín: 15.-16.4.2025
Účel: testovanie, Praha CZ</t>
  </si>
  <si>
    <t>09926003</t>
  </si>
  <si>
    <t>Body Solution Lab, s.r.o.</t>
  </si>
  <si>
    <t>Refundácia nákladov na prípravu športovca - Michal Morvay
Cestovný príkaz
Termín: 15.-16.4.2025
Účel: testovanie, Praha CZ
Cestovné náhrady: stravné</t>
  </si>
  <si>
    <t>Michal Morvay</t>
  </si>
  <si>
    <t>25OZ0325</t>
  </si>
  <si>
    <t>2025/01/02</t>
  </si>
  <si>
    <t>Refundácia nákladov na usporiadanie atl. podujatia - HM SR v chôdzi 11.1..2025
ŠK BCF Dukla BB
Účel: časomiera, svetelné ukazovatele, on-line prenos, HM-SR v chôdzi 11.1.2025
Časť nákladov</t>
  </si>
  <si>
    <t>Refundácia nákladov na usporiadanie atl. podujatia - HM SR v chôdzi 11.1..2025
ŠK BCF Dukla BB
Účel: náhrada za stratu času pre dobrovoľníkov - rozhodcovia
Termín: 11.1.2025
Počet osôb: 3
Rozsah: 22,5 odpracovaných hodín za 4,69 EUR/hod
Časť nákladov</t>
  </si>
  <si>
    <t>2025010, 2025011, 2025012</t>
  </si>
  <si>
    <t>Refundácia nákladov na usporiadanie atl. podujatia - HM SR v chôdzi 11.1..2025
ŠK BCF Dukla BB
Účel: náhrada za stratu času pre dobrovoľníkov - tech. čata
Termín: 11.1.2025
Počet osôb: 3 
Rozsah: 17 odpracovaných hodín za 4,69 EUR/hod
Časť nákladov</t>
  </si>
  <si>
    <t>Osoba 201, 202, 204</t>
  </si>
  <si>
    <t>PF250378</t>
  </si>
  <si>
    <t>3425010800</t>
  </si>
  <si>
    <t>4G internet 04/2025</t>
  </si>
  <si>
    <t>PF250371</t>
  </si>
  <si>
    <t>2025/026</t>
  </si>
  <si>
    <t>Lektorská činnosť - online prednáška pre športovcov v oblasti mentálnej prípravy 15.5.2025 - Bratislava</t>
  </si>
  <si>
    <t>51139294</t>
  </si>
  <si>
    <t>Mgr. Petra Pačesová - Soulmate</t>
  </si>
  <si>
    <t>25OZ0332</t>
  </si>
  <si>
    <t>2511860520</t>
  </si>
  <si>
    <t>PREVOD
ročná diaľničná známka SR - 30.5.2025-29.5.2026, AUS AA437HO</t>
  </si>
  <si>
    <t>35919001</t>
  </si>
  <si>
    <t>Národná diaľničná spoločnosť, a.s.</t>
  </si>
  <si>
    <t>25OZ0331</t>
  </si>
  <si>
    <t>1510266253</t>
  </si>
  <si>
    <t>PREVOD
Refundácia nákladov na prípravu športovca zaradeného v ZPM - Tereza Čorejová
Účel: športová obuv</t>
  </si>
  <si>
    <t>42025</t>
  </si>
  <si>
    <t>PREVOD
Refundácia nákladov na prípravu športovca zaradeného v ZPM - Tereza Čorejová
Účel: 16x fyzioterapia
Časť nákladov</t>
  </si>
  <si>
    <t>43627391</t>
  </si>
  <si>
    <t>Dipl.f. Jana Závacká</t>
  </si>
  <si>
    <t>Refundácia nákladov na prípravu športovca zaradeného v ZPM - Tereza Čorejová
Účel: 16x fyzioterapia
Časť nákladov</t>
  </si>
  <si>
    <t>1510022810</t>
  </si>
  <si>
    <t>Refundácia nákladov na prípravu športovca zaradeného v ZPM - Tereza Čorejová
Účel: športová obuv</t>
  </si>
  <si>
    <t>439, 652</t>
  </si>
  <si>
    <t>9.2., 10.5.2025</t>
  </si>
  <si>
    <t>Refundácia nákladov na prípravu športovca zaradeného v ZPM - Tereza Čorejová
Účel: športové oblečenie</t>
  </si>
  <si>
    <t>SK152612792982</t>
  </si>
  <si>
    <t>Refundácia nákladov na prípravu športovca zaradeného v ZPM - Tereza Čorejová
Účel: športové pomôcky</t>
  </si>
  <si>
    <t>Zalando SE</t>
  </si>
  <si>
    <t>Refundácia nákladov na prípravu športovca zaradeného v ZPM - Tereza Čorejová
Cestovný príkaz
Účel: Preteky Jablonecká hala 24.-25.1.2025, Jablonec nad Nisou CZ
Cestovné náhrady: ubytovanie</t>
  </si>
  <si>
    <t>13935216</t>
  </si>
  <si>
    <t>Josef Král</t>
  </si>
  <si>
    <t>1510328288</t>
  </si>
  <si>
    <t>PF250372</t>
  </si>
  <si>
    <t>2025063</t>
  </si>
  <si>
    <t>Tlač a výmena polypropylénu v rollupe, mechanika, zalomenie, grafické úpravy a tlač - vstupenky PTS</t>
  </si>
  <si>
    <t>35967994</t>
  </si>
  <si>
    <t>unlimited, s.r.o.</t>
  </si>
  <si>
    <t>PF250373</t>
  </si>
  <si>
    <t>71/2025/26</t>
  </si>
  <si>
    <t>Športové náčinie - tréningová oceľová prekážka 12ks  + záťažové brvno</t>
  </si>
  <si>
    <t>2544711</t>
  </si>
  <si>
    <t>JIPAST akciová společnost</t>
  </si>
  <si>
    <t>25DPH0027</t>
  </si>
  <si>
    <t>Priznanie DPH z nadobudnutia tovaru, FP č. PF250373</t>
  </si>
  <si>
    <t>PF250374</t>
  </si>
  <si>
    <t>ID2024117</t>
  </si>
  <si>
    <t>Refundácia nákladov na zabezpečenie činnosti PZPM - Atletický club Nové Zámky
Účel: Celková cena práce trénerov 12/2024
Časť nákladov</t>
  </si>
  <si>
    <t>Osoba 253-256</t>
  </si>
  <si>
    <t>ID2025007</t>
  </si>
  <si>
    <t>Refundácia nákladov na zabezpečenie činnosti PZPM - Atletický club Nové Zámky
Účel: Celková cena práce trénerov 01/2025
Časť nákladov</t>
  </si>
  <si>
    <t>612500003</t>
  </si>
  <si>
    <t>Refundácia nákladov na zabezpečenie činnosti PZPM - Atletický club Nové Zámky
Účel: Autobusová preprava - HM ZsAZ st. žiaci, juniori, dospelí - 1.2.2025 Nyiregyhaza HUN
Časť nákladov</t>
  </si>
  <si>
    <t>52881946</t>
  </si>
  <si>
    <t>WEWET s.r.o.</t>
  </si>
  <si>
    <t>202503</t>
  </si>
  <si>
    <t>Refundácia nákladov na zabezpečenie činnosti PZPM - Atletický club Nové Zámky
Účel: prenájom telocvične 01/2025
Časť nákladov</t>
  </si>
  <si>
    <t>00893421</t>
  </si>
  <si>
    <t>Stredná odborná škola stavebná - Nové Zámky</t>
  </si>
  <si>
    <t>202516</t>
  </si>
  <si>
    <t>Refundácia nákladov na zabezpečenie činnosti PZPM - Atletický club Nové Zámky
Účel: prenájom telocvične 02/2025
Časť nákladov</t>
  </si>
  <si>
    <t>Refundácia nákladov na zabezpečenie činnosti PZPM - Atletický club Nové Zámky
Cestovný príkaz
Účel: MSR viacboje ml. žiaci, 2.3.2025, Viedeň AT
Termín: 2.3.2025
Trasa: Nové Zámky - Viedeň AT a späť
Počet prepravovaných osôb: 3
Spôsob dopravy: AUV
Cestovné náhrady: cestovné
Časť nákladov</t>
  </si>
  <si>
    <t>PF250381</t>
  </si>
  <si>
    <t>640786348</t>
  </si>
  <si>
    <t>Športové oblečenie - repre polokošele</t>
  </si>
  <si>
    <t>PF2503383</t>
  </si>
  <si>
    <t>640786413</t>
  </si>
  <si>
    <t>PF250385</t>
  </si>
  <si>
    <t>647086415</t>
  </si>
  <si>
    <t>Športové oblečenie - PTS tričko</t>
  </si>
  <si>
    <t>PF250386</t>
  </si>
  <si>
    <t>354061</t>
  </si>
  <si>
    <t>Prenájom skladu 06/2025</t>
  </si>
  <si>
    <t>PF250387</t>
  </si>
  <si>
    <t>05/25ZR</t>
  </si>
  <si>
    <t>Vypracovanie projektovej dokumentácie - projekt organizácie dopravy počas atl. podujatia PTS</t>
  </si>
  <si>
    <t>45494860</t>
  </si>
  <si>
    <t>ZINGER spol. s r.o.</t>
  </si>
  <si>
    <t>PF250376</t>
  </si>
  <si>
    <t>Správa sociálnych sietí SAZ - 05/2025</t>
  </si>
  <si>
    <t>PF250379</t>
  </si>
  <si>
    <t>20251681</t>
  </si>
  <si>
    <t>PVC samolepka na medaile DA</t>
  </si>
  <si>
    <t>PF250380</t>
  </si>
  <si>
    <t>640786347</t>
  </si>
  <si>
    <t>Športové vybavenie - DA-PTS ruksaky</t>
  </si>
  <si>
    <t>PF250382</t>
  </si>
  <si>
    <t>640786412</t>
  </si>
  <si>
    <t>Športové oblečenie - DA-PTS tričká, bundy</t>
  </si>
  <si>
    <t>PF250384</t>
  </si>
  <si>
    <t>640786414</t>
  </si>
  <si>
    <t>Športové oblečenie - DA-PTS tričká</t>
  </si>
  <si>
    <t>PF250039</t>
  </si>
  <si>
    <t>2504004_016</t>
  </si>
  <si>
    <t>PREVOD
Ubytovanie 24-26.3.2025 - Site Visit Tokyo - MS - Repčík</t>
  </si>
  <si>
    <t>Kinki Nippon Tourist Co., Ltd.</t>
  </si>
  <si>
    <t>PF250129</t>
  </si>
  <si>
    <t>8125005513</t>
  </si>
  <si>
    <t>PREVOD
Letenky Viedeň-Madrid-Viedeň 4-6.4.2025 - Charfreitag, Repčík  - konferencia EA</t>
  </si>
  <si>
    <t>PF250130</t>
  </si>
  <si>
    <t>EA-HPC2025-04</t>
  </si>
  <si>
    <t>PREVOD
Ubytovanie Madrid ESP, 4-6.4.2025 - Charfreitag, Repčík - konferencia EA</t>
  </si>
  <si>
    <t>European Athletics</t>
  </si>
  <si>
    <t>25MZDY05</t>
  </si>
  <si>
    <t>Hrubé mzdy vyplatené osobám (zamestnancom) vrátane odvodov zamestnávateľa
počet fyzických osôb: 10
obdobie: máj 2025</t>
  </si>
  <si>
    <t>Hrubé mzdy vyplatené osobám (zamestnancom) vrátane odvodov zamestnávateľa
počet fyzických osôb: 16
obdobie: máj 2025</t>
  </si>
  <si>
    <t>Osoba 62, 13, 17, 18, 19, 108, 109, 112, 14, 15, 16, 104, 105, 55, 107, 106</t>
  </si>
  <si>
    <t>Hrubé mzdy vyplatené osobám (zamestnancom) vrátane odvodov zamestnávateľa
počet fyzických osôb: 8
obdobie: máj 2025</t>
  </si>
  <si>
    <t>Hrubé mzdy vyplatené osobám (zamestnancom) vrátane odvodov zamestnávateľa
počet fyzických osôb: 5
obdobie: máj 2025</t>
  </si>
  <si>
    <t>Osoba 63, 116, 290, 117, 143</t>
  </si>
  <si>
    <t>25OZ0342</t>
  </si>
  <si>
    <t>25VF0078</t>
  </si>
  <si>
    <t>Refundácia nákladov na činnosť ŠT - ŠK Comenium pri IV. ZŠ v Michalovciach
Účel: preprava Michalovce-Nyiregyhaza HUN a späť - HM VsAZ dorast, st.žiaci, juniori a dospelí, Nyiregyhaza HUN, 2.2.2025</t>
  </si>
  <si>
    <t>36588181</t>
  </si>
  <si>
    <t>DZS - M.K. TRANS s.r.o.</t>
  </si>
  <si>
    <t>FV250055</t>
  </si>
  <si>
    <t>Refundácia nákladov na činnosť ŠT - ŠK Comenium pri IV. ZŠ v Michalovciach
Účel: regenerácia Thermal park centrum Kaluža
Časť nákladov</t>
  </si>
  <si>
    <t>36750841</t>
  </si>
  <si>
    <t>TRR centrum Kaluža, s.r.o.</t>
  </si>
  <si>
    <t>25OZ0333</t>
  </si>
  <si>
    <t>Cestovný príkaz - Matej Spišiak
Termín: 16-18.5.2025
Účel: ME družstiev v chôdzi
Trasa: Nitra-Poděbrady CZ a späť
Spôsob dopravy: AUV
Počet prepravovaných osôb: 3
Cestovné náhrady: cestovné</t>
  </si>
  <si>
    <t>Matej Spišiak</t>
  </si>
  <si>
    <t>INV-597387</t>
  </si>
  <si>
    <t>Cestovný príkaz - Matej Spišiak
Termín: 16-18.5.2025
Účel: ME družstiev v chôdzi
Trasa: Nitra-Poděbrady CZ a späť
Cestovné náhrady: 10-dňová diaľničná známka CZ</t>
  </si>
  <si>
    <t>DMC Digital Maut Consulting GmbH</t>
  </si>
  <si>
    <t>25OZ0334</t>
  </si>
  <si>
    <t>Cestovný príkaz
Termín: 28.5.2025
Účel: tlačová beseda SAZ
Trasa: Dolná Krupá-Bratislava a späť
Spôsob dopravy: AUV
Počet prepravovaných osôb: 1
Cestovné náhrady: cestovné</t>
  </si>
  <si>
    <t>25OZ335</t>
  </si>
  <si>
    <t>Refundácia nákladov na činnosť ŠT - MAC REDOX Lučenec
Účel: osobná preprava Lučenec-Ostrava CZ a späť, 25.1.2025, HM SsAZ st. žiaci, dorast, muži, ženy, Ostrava CZ
Časť nákladov</t>
  </si>
  <si>
    <t>35135379</t>
  </si>
  <si>
    <t>Ján Matúška-VAMARK</t>
  </si>
  <si>
    <t>25OZ0343</t>
  </si>
  <si>
    <t>2025028</t>
  </si>
  <si>
    <t>7.,8.4.2025</t>
  </si>
  <si>
    <t>Refundácia nákladov na činnosť ŠT - AK Mostáreň Brezno
Účel: ubytovanie 30.3.-5.4.2025 - sústredenie Hronec, 9 osôb
Časť nákladov</t>
  </si>
  <si>
    <t>322228554</t>
  </si>
  <si>
    <t>Turist hotel Drotár - Medveď Miroslav</t>
  </si>
  <si>
    <t>25OZ0336</t>
  </si>
  <si>
    <t>Cestovné poistenie - 05/2025 pre 13 osôb</t>
  </si>
  <si>
    <t>Allianz - Slovenská poisťovňa, a.s..</t>
  </si>
  <si>
    <t>25OZ0344</t>
  </si>
  <si>
    <t>Refundácia nákladov na prípravu športovca - trénera - Edmund Kováč
Zverenec: Matej Baluch
Cestovný príkaz
Termín: 6.1., 6.2.2025
Účel: cesta z a na letisko, sústredenie JAR
Trasa: 2x SNV-Budapešt a späť
Spôsob dopravy: AUV
Počet prepravovaných osôb: 2
Cestovné náhrady: cestovné</t>
  </si>
  <si>
    <t>Edmund Kováč</t>
  </si>
  <si>
    <t>2025-002</t>
  </si>
  <si>
    <t>Refundácia nákladov na prípravu športovca - trénera - Edmund Kováč
Zverenec: Matej Baluch
Cestovný príkaz
Termín: 7.1.-5.2.2025
Účel: sústredenie JAR
Cestovné náhrady: ubytovanie Potchefstroom JAR</t>
  </si>
  <si>
    <t>MOOIVALLEI VILLA, JAR</t>
  </si>
  <si>
    <t>179594</t>
  </si>
  <si>
    <t>Refundácia nákladov na prípravu športovca - trénera - Edmund Kováč
Zverenec: Matej Baluch
Cestovný príkaz
Termín: 7.1.-5.2.2025
Účel: sústredenie JAR
Cestovné náhrady: vstup na športovisko</t>
  </si>
  <si>
    <t>North-West University</t>
  </si>
  <si>
    <t>Refundácia nákladov na prípravu športovca - trénera - Edmund Kováč
Zverenec: Matej Baluch
Cestovný príkaz
Termín: 6.1.-6.2.2025
Účel: sústredenie JAR
Cestovné náhrady: stravné</t>
  </si>
  <si>
    <t>25OZ0345</t>
  </si>
  <si>
    <t>2348855</t>
  </si>
  <si>
    <t>Refundácia nákladov na prípravu športovca - trénera - Roman Oravec
Zverenec: Jana Bódiková
Účel: športové náčinie</t>
  </si>
  <si>
    <t>HaeSt Haedicke &amp; Stiller OHG</t>
  </si>
  <si>
    <t>25OZ0346</t>
  </si>
  <si>
    <t>2025-001</t>
  </si>
  <si>
    <t>Refundácia nákladov na prípravu športovca zaradeného v ZPM - Matej Baluch
Cestovný príkaz
Termín: 7.1.-5.2.2025
Účel: sústredenie JAR
Cestovné náhrady: ubytovanie Potchefstroom JAR</t>
  </si>
  <si>
    <t>0030</t>
  </si>
  <si>
    <t>Refundácia nákladov na prípravu športovca zaradeného v ZPM - Matej Baluch
Cestovný príkaz
Termín: 7.1.-5.2.2025
Účel: sústredenie JAR
Cestovné náhrady: vstup na štadión</t>
  </si>
  <si>
    <t>Athletics Central North West</t>
  </si>
  <si>
    <t>179595</t>
  </si>
  <si>
    <t>Refundácia nákladov na prípravu športovca zaradeného v ZPM - Matej Baluch
Cestovný príkaz
Termín: 7.1.-5.2.2025
Účel: sústredenie JAR
Cestovné náhrady: vstup na športovisko</t>
  </si>
  <si>
    <t>Refundácia nákladov na prípravu športovca zaradeného v ZPM - Matej Baluch
Cestovný príkaz
Termín: 6.1.-6.2.2025
Účel: sústredenie JAR
Cestovné náhrady: stravné</t>
  </si>
  <si>
    <t>PF250366</t>
  </si>
  <si>
    <t>640786213</t>
  </si>
  <si>
    <t>Športové oblečenie - DA tepláky, bundy</t>
  </si>
  <si>
    <t>PF250389</t>
  </si>
  <si>
    <t>20250004</t>
  </si>
  <si>
    <t>Činnosť reprezentačného trénera pre sekciu behov mimo dráhu - 04/2025, technický delegát MSR v behu na 10.000 m 27.4.2025</t>
  </si>
  <si>
    <t>Zrážková daň - Činnosť reprezentačného trénera pre sekciu behov mimo dráhu - 04/2025, technický delegát MSR v behu na 10.000 m 27.4.2025 k faktúre PF250389</t>
  </si>
  <si>
    <t>PF250390</t>
  </si>
  <si>
    <t>70250124</t>
  </si>
  <si>
    <t>Doručovateľský servis - 04/2025</t>
  </si>
  <si>
    <t>PF250396</t>
  </si>
  <si>
    <t>13/2025</t>
  </si>
  <si>
    <t>Výkon činnosti športového odborníka - trénera - 05/2025</t>
  </si>
  <si>
    <t>PF250397</t>
  </si>
  <si>
    <t>2025015</t>
  </si>
  <si>
    <t>Administratívne služby - spracovanie vyúčtovania  05/2025</t>
  </si>
  <si>
    <t>PF250398</t>
  </si>
  <si>
    <t>50250288</t>
  </si>
  <si>
    <t>Prenájom kancelárskych a skladových priestorov + parkovanie 07/2025</t>
  </si>
  <si>
    <t>PF250399</t>
  </si>
  <si>
    <t>50250289</t>
  </si>
  <si>
    <t>Služby, energie a prevádzkové náklady v kancelárskych priestoroch 07/2025</t>
  </si>
  <si>
    <t>PF250394</t>
  </si>
  <si>
    <t>20250026</t>
  </si>
  <si>
    <t>Značenie štartových čiar a značiek na atl. štadióne v Martine</t>
  </si>
  <si>
    <t>21181918</t>
  </si>
  <si>
    <t>Prepitoli s.r.o.</t>
  </si>
  <si>
    <t>25DPH0028</t>
  </si>
  <si>
    <t>Priznanie DPH z nadobudnutia služby, FP č. PF250394</t>
  </si>
  <si>
    <t>PF250395</t>
  </si>
  <si>
    <t>2025069</t>
  </si>
  <si>
    <t>PF250400</t>
  </si>
  <si>
    <t>25200194</t>
  </si>
  <si>
    <t>Prenájom skladu - 06/2025</t>
  </si>
  <si>
    <t>PF250401</t>
  </si>
  <si>
    <t>1012535033</t>
  </si>
  <si>
    <t>Internet Flexilink MAN 06/2025</t>
  </si>
  <si>
    <t>PF2504002</t>
  </si>
  <si>
    <t>3425016710</t>
  </si>
  <si>
    <t>4G Internet - 6/2025</t>
  </si>
  <si>
    <t>PF250404</t>
  </si>
  <si>
    <t>2025011</t>
  </si>
  <si>
    <t>Služba Membery + implementácia služby - 06/2025</t>
  </si>
  <si>
    <t>PF250405</t>
  </si>
  <si>
    <t>18/2025</t>
  </si>
  <si>
    <t>PF250406</t>
  </si>
  <si>
    <t>3250002719</t>
  </si>
  <si>
    <t>Prenájom atl. Štadióna prof. Kuchena - 28.5.2025 krajské kolo detskej PTS, Bratislava</t>
  </si>
  <si>
    <t>PF250413</t>
  </si>
  <si>
    <t>25041</t>
  </si>
  <si>
    <t>Športové oblečenie - tričká, nálepky DA</t>
  </si>
  <si>
    <t>PF250414</t>
  </si>
  <si>
    <t>SPF25421590</t>
  </si>
  <si>
    <t>Kancelárske stoličky</t>
  </si>
  <si>
    <t>44413467</t>
  </si>
  <si>
    <t>B2B Partner s.r.o.</t>
  </si>
  <si>
    <t>PF250411</t>
  </si>
  <si>
    <t>FA-32827</t>
  </si>
  <si>
    <t>PREVOD
Ubytovanie 14-15.4.2025, Bratislava - Páleniková, ME v cestných behoch, Belgicko</t>
  </si>
  <si>
    <t>PF250410</t>
  </si>
  <si>
    <t>FA-32425</t>
  </si>
  <si>
    <t>PREVOD
Ubytovanie 12-13.3.2025, Bratislava - 3 osoby, EP vo vrhoch, Cyprus
Časť nákladov</t>
  </si>
  <si>
    <t>25OZ0341</t>
  </si>
  <si>
    <t>Náhrada za stratu času pre dobrovoľníkov -  Vrhačská tour - 3.5.2025, Banská Bystrica
Termín: 26.1., 2.2.2025
Počet osôb: 13
Rozsah: 196,5 odpracovaných hodín za 4,5 EUR/h
Časť nákladov</t>
  </si>
  <si>
    <t>Osoba 106, 54, 257-267</t>
  </si>
  <si>
    <t>25OZ0347</t>
  </si>
  <si>
    <t>AYSK-25-685741</t>
  </si>
  <si>
    <t>ABOUT YOU SE &amp; Co. KG</t>
  </si>
  <si>
    <t>0767</t>
  </si>
  <si>
    <t>PREVOD
Refundácia nákladov na prípravu športovca zaradeného v ZPM - Patrik Michalec
Účel: výživové doplnky
Časť nákladov</t>
  </si>
  <si>
    <t>48183971</t>
  </si>
  <si>
    <t>ESIT, s.r.o. / lekáreň ARCHA</t>
  </si>
  <si>
    <t>126, 181</t>
  </si>
  <si>
    <t>9.5., 14.5.2025</t>
  </si>
  <si>
    <t>25OZ0350</t>
  </si>
  <si>
    <t>5529</t>
  </si>
  <si>
    <t xml:space="preserve">Nákup PHM 
AUS - BL338LC , 55,31 l </t>
  </si>
  <si>
    <t>54915171</t>
  </si>
  <si>
    <t>NIJA s.r.o. - SHELL 8221</t>
  </si>
  <si>
    <t>25OZ0351</t>
  </si>
  <si>
    <t>6567</t>
  </si>
  <si>
    <t xml:space="preserve">Nákup PHM 
AUS - BL338LC , 70,52 l </t>
  </si>
  <si>
    <t>PF250415</t>
  </si>
  <si>
    <t>25011088</t>
  </si>
  <si>
    <t>Pneuservisné práce - AUS BL807KK, BL165DX, BL338LC, AA066HD, nákup kolies 4ks + uskladnenie
Časť nákladov</t>
  </si>
  <si>
    <t>44698844</t>
  </si>
  <si>
    <t>CARLING SK, s.r.o.</t>
  </si>
  <si>
    <t>PF250429</t>
  </si>
  <si>
    <t>2025/032</t>
  </si>
  <si>
    <t>Lektorská činnosť - online prednáška pre športovcov v oblasti techník a prostriedkov na výkon, 12.6.2025</t>
  </si>
  <si>
    <t>PF250431</t>
  </si>
  <si>
    <t>2025024</t>
  </si>
  <si>
    <t>Zdravotné zabezpečenie športového podujatia - Challenge Slovakia 7.6.2025</t>
  </si>
  <si>
    <t>54458625</t>
  </si>
  <si>
    <t>Rescue Karpaty s.r.o.</t>
  </si>
  <si>
    <t>25OZ0355</t>
  </si>
  <si>
    <t>Refundácia nákladov na prípravu športovca - trénera - Mgr. Peter Tichý
Zverenec: Dominika Švaňová
Cestovný príkaz
Termín: 28.3.2025
Účel: testovanie šprintérskej sekcie
Trasa: Žilina-Banská Bystrica a späť
Spôsob dopravy: AUV
Počet prepravovaných osôb: 2
Cestovné náhrady: cestovné</t>
  </si>
  <si>
    <t>Mgr. Peter Tichý</t>
  </si>
  <si>
    <t>Refundácia nákladov na prípravu športovca - trénera - Mgr. Peter Tichý
Zverenec: Dominika Švaňová
Cestovný príkaz
Termín: 21.-23.3.2025
Účel: testovanie šprintérskej sekcie + seminár skoky
Trasa: Žilina-Banská Bystrica a späť
Spôsob dopravy: AUV
Počet prepravovaných osôb: 3
Cestovné náhrady: cestovné</t>
  </si>
  <si>
    <t>25OZ0359</t>
  </si>
  <si>
    <t>182</t>
  </si>
  <si>
    <t>Refundácia nákladov na činnosť PZPM - Atletický Oddiel SPARTA Považská Bystrica
Účel: prenájom telocvične 12/2024 - energie</t>
  </si>
  <si>
    <t>35995963</t>
  </si>
  <si>
    <t>Základná škola SNP, Považská Bystrica</t>
  </si>
  <si>
    <t>181</t>
  </si>
  <si>
    <t>Refundácia nákladov na činnosť PZPM - Atletický Oddiel SPARTA Považská Bystrica
Účel: prenájom telocvične 12/2024 - nájom</t>
  </si>
  <si>
    <t>OF0050/25</t>
  </si>
  <si>
    <t>Refundácia nákladov na činnosť PZPM - Atletický Oddiel SPARTA Považská Bystrica
Účel: prenájom telocvične 01-03/2024 - energie</t>
  </si>
  <si>
    <t>00161594</t>
  </si>
  <si>
    <t>SPŠ Považská Bystrica</t>
  </si>
  <si>
    <t>OF0049/25</t>
  </si>
  <si>
    <t>Refundácia nákladov na činnosť PZPM - Atletický Oddiel SPARTA Považská Bystrica
Účel: prenájom telocvične 01-03/2024 - nájom
Časť nákladov</t>
  </si>
  <si>
    <t>25OZ0356</t>
  </si>
  <si>
    <t>1510241644</t>
  </si>
  <si>
    <t>Refundácia nákladov na prípravu športovca zaradeného v ZPM - Teodor Volek
Účel: športová obuv
Časť nákladov</t>
  </si>
  <si>
    <t>PREVOD
Refundácia nákladov na prípravu športovca zaradeného v ZPM - Teodor Volek
Účel: športová obuv
Časť nákladov</t>
  </si>
  <si>
    <t>91782/049</t>
  </si>
  <si>
    <t>PREVOD
Refundácia nákladov na prípravu športovca zaradeného v ZPM - Teodor Volek
Účel: výživové doplnky
Časť nákladov</t>
  </si>
  <si>
    <t>44105037</t>
  </si>
  <si>
    <t>RED-MARKET s.r.o.</t>
  </si>
  <si>
    <t>666/T1110/1</t>
  </si>
  <si>
    <t>PREVOD
Refundácia nákladov na prípravu športovca zaradeného v ZPM - Teodor Volek
Cestovný príkaz
Termín: 12.-23.4.2025
Účel: sústredenie Makarska CRO
Cestovné náhrady: ubytovanie</t>
  </si>
  <si>
    <t>SUNCE HOTELI d.d.</t>
  </si>
  <si>
    <t>G32/1/2</t>
  </si>
  <si>
    <t>PREVOD
Refundácia nákladov na prípravu športovca zaradeného v ZPM - Teodor Volek
Cestovný príkaz
Termín: 12.-23.4.2025
Účel: sústredenie Makarska CRO
Cestovné náhrady: vstup na atl. Štadión</t>
  </si>
  <si>
    <t>GRADSKI SPORTSKI CENTAR MAKARSKA</t>
  </si>
  <si>
    <t>1864, 1899</t>
  </si>
  <si>
    <t>18.4., 22.4.2025</t>
  </si>
  <si>
    <t>PREVOD
Refundácia nákladov na prípravu športovca zaradeného v ZPM - Teodor Volek
Cestovný príkaz
Termín: 12.-23.4.2025
Účel: sústredenie Makarska CRO
Cestovné náhrady: 2x vstup do telocvične</t>
  </si>
  <si>
    <t>PREVOD
Refundácia nákladov na prípravu športovca zaradeného v ZPM - Teodor Volek
Cestovný príkaz
Termín: 12.-23.4.2025
Účel: sústredenie Makarska CRO
Cestovné náhrady: stravné</t>
  </si>
  <si>
    <t>Teodor Volek</t>
  </si>
  <si>
    <t>25OZ0358</t>
  </si>
  <si>
    <t>PREVOD
Refundácia nákladov na prípravu športovca zaradeného v TOP SAZ - Stanislava Škvarková
Cestovný príkaz
Termín: 9.-18.5..2025
Účel: sústredenie Benidorm ESP
Trasa: Selce-Budapešť a späť
Spôsob dopravy: AUV
Počet prepravovaných osôb: 2
Cestovné náhrady: cestovné + 2x stravné (+tréner)
Časť nákladov</t>
  </si>
  <si>
    <t>167740018Z</t>
  </si>
  <si>
    <t>PREVOD
Refundácia nákladov na prípravu športovca zaradeného v TOP SAZ - Stanislava Škvarková
Cestovný príkaz
Termín: 9.-18.5..2025
Účel: sústredenie Benidorm ESP
Trasa: Budapešť-Alicante ESP a späť
Spôsob dopravy: lietadlo
Počet prepravovaných osôb: 2
Cestovné náhrady: letenky (+tréner)</t>
  </si>
  <si>
    <t>WIZZ Air Hungary Zrt.</t>
  </si>
  <si>
    <t>242</t>
  </si>
  <si>
    <t>PREVOD
Refundácia nákladov na prípravu športovca zaradeného v TOP SAZ - Stanislava Škvarková
Cestovný príkaz
Termín: 9.-18.5..2025
Účel: sústredenie Benidorm ESP
Cestovné náhrady: ubytovanie pre 2 osoby (+tréner)
Časť nákladov</t>
  </si>
  <si>
    <t>MARIA CRISTINA BEACH, Benidorm ESP</t>
  </si>
  <si>
    <t>Refundácia nákladov na prípravu športovca zaradeného v TOP SAZ - Stanislava Škvarková
Cestovný príkaz
Termín: 9.-18.5..2025
Účel: sústredenie Benidorm ESP
Cestovné náhrady: ubytovanie pre 2 osoby (+tréner)
Časť nákladov</t>
  </si>
  <si>
    <t>S000779</t>
  </si>
  <si>
    <t>PREVOD
Refundácia nákladov na prípravu športovca zaradeného v TOP SAZ - Stanislava Škvarková
Cestovný príkaz
Termín: 9.-18.5..2025
Účel: sústredenie Benidorm ESP
Cestovné náhrady: fyzioterapia</t>
  </si>
  <si>
    <t>Jose Ma Romero Sanchez. Colegiado 4474, ESP</t>
  </si>
  <si>
    <t>25009</t>
  </si>
  <si>
    <t>PREVOD
Refundácia nákladov na prípravu športovca zaradeného v TOP SAZ - Stanislava Škvarková
Cestovný príkaz
Termín: 9.-18.5..2025
Účel: sústredenie Benidorm ESP
Cestovné náhrady: masáž</t>
  </si>
  <si>
    <t>Sana Altea Coop. V., ESP</t>
  </si>
  <si>
    <t>11</t>
  </si>
  <si>
    <t>PREVOD
Refundácia nákladov na prípravu športovca zaradeného v TOP SAZ - Stanislava Škvarková
Cestovný príkaz
Termín: 9.-18.5..2025
Účel: sústredenie Benidorm ESP
Cestovné náhrady: 3x vstup na štadión</t>
  </si>
  <si>
    <t>Club de Atletismo, ESP</t>
  </si>
  <si>
    <t>PF250425</t>
  </si>
  <si>
    <t>20252055</t>
  </si>
  <si>
    <t>PREVOD
servis vozidla BL838TY
Časť nákladov</t>
  </si>
  <si>
    <t>34109986</t>
  </si>
  <si>
    <t>AUTOGRAND, a.s.</t>
  </si>
  <si>
    <t>25OZ0357</t>
  </si>
  <si>
    <t>5205</t>
  </si>
  <si>
    <t>PREVOD
Refundácia nákladov na činnosť oblastného atl. Zväzu - Východoslovenský atletický zväz, o.z.
Účel: kancelárske potreby</t>
  </si>
  <si>
    <t>31331131</t>
  </si>
  <si>
    <t>ŠEVT a.s.</t>
  </si>
  <si>
    <t>107</t>
  </si>
  <si>
    <t>PREVOD
Refundácia nákladov na činnosť oblastného atl. Zväzu - Východoslovenský atletický zväz, o.z.
Účel: štítky na medaile</t>
  </si>
  <si>
    <t>46870733</t>
  </si>
  <si>
    <t>MAAD.sk, s.r.o.</t>
  </si>
  <si>
    <t>V004</t>
  </si>
  <si>
    <t>PREVOD
Refundácia nákladov na činnosť OAZ - Východoslovenský atletický zväz, o.z.
Účel: náhrada za stratu času pre dobrovoľníkov - HM VsAZ dorast, st. žiaci, juniori, dospelí
Termín: 2.2.2025, Nyiregyhaza HUN
Počet osôb: 30
Rozsah: 431 odpracovaných hodín za 4EUR/hod</t>
  </si>
  <si>
    <t>Osoba 63, 65, 92, 67, 93, 80, 81, 268, 77, 269, 98, 101, 270, 271, 78, 86, 85, 272, 71, 82, 75, 273, 76, 70, 95, 69, 72, 66, 274, 275, 276, 277, 278</t>
  </si>
  <si>
    <t>84</t>
  </si>
  <si>
    <t>3837</t>
  </si>
  <si>
    <t>V007</t>
  </si>
  <si>
    <t>PREVOD
Refundácia nákladov na činnosť OAZ - Východoslovenský atletický zväz, o.z.
Účel: náhrada za stratu času pre dobrovoľníkov - HM VsAZ najml. žiaci
Termín: 23.2.2025, Košice
Počet osôb: 20
Rozsah: 168,5 odpracovaných hodín za 4EUR/hod</t>
  </si>
  <si>
    <t>Osoba 63, 279, 92, 65, 272, 93, 71, 73, 90, 80, 81, 280, 84, 275, 281, 72, 95, 66, 274, 70</t>
  </si>
  <si>
    <t>20250102</t>
  </si>
  <si>
    <t>PREVOD
Refundácia nákladov na činnosť oblastného atl. Zväzu - Východoslovenský atletický zväz, o.z.
Účel: diplomy</t>
  </si>
  <si>
    <t>36729094</t>
  </si>
  <si>
    <t>ULTIMADE spol s r o</t>
  </si>
  <si>
    <t>0625</t>
  </si>
  <si>
    <t>PREVOD
Refundácia nákladov na činnosť oblastného atl. Zväzu - Východoslovenský atletický zväz, o.z.
Účel: preprava 2.2.2025 Košice- HM Nyiregyhaza HUN</t>
  </si>
  <si>
    <t>10741437</t>
  </si>
  <si>
    <t>USK Stavebno-dopravná firma</t>
  </si>
  <si>
    <t>3101250043</t>
  </si>
  <si>
    <t>PREVOD
Refundácia nákladov na činnosť oblastného atl. Zväzu - Východoslovenský atletický zväz, o.z.
Účel: prenájom športoviska 1.2.2025 - M VsAZ skok o žrdi</t>
  </si>
  <si>
    <t>3101250053</t>
  </si>
  <si>
    <t>PREVOD
Refundácia nákladov na činnosť oblastného atl. Zväzu - Východoslovenský atletický zväz, o.z.
Účel: prenájom športoviska 23.2.2025, M-VsAZ najml. žiaci</t>
  </si>
  <si>
    <t>V010</t>
  </si>
  <si>
    <t>Refundácia nákladov na činnosť OAZ - Východoslovenský atletický zväz, o.z.
Účel: náhrada za stratu času pre dobrovoľníkov - HM VsAZ ml. žiaci
Termín: 1.3.2025, Banská Bystrica
Počet osôb: 23
Rozsah: 263,5 odpracovaných hodín za 4EUR/hod</t>
  </si>
  <si>
    <t>Osoba 63, 278, 92, 66, 69, 282, 272, 71, 159, 283, 284, 73, 84, 85, 285, 286, 70, 287, 72, 274, 275, 288, 289</t>
  </si>
  <si>
    <t>118</t>
  </si>
  <si>
    <t>Refundácia nákladov na činnosť oblastného atl. Zväzu - Východoslovenský atletický zväz, o.z.
Účel: štítky na medaile
Časť nákladov</t>
  </si>
  <si>
    <t>PREVOD
Refundácia nákladov na činnosť oblastného atl. Zväzu - Východoslovenský atletický zväz, o.z.
Účel: štítky na medaile
Časť nákladov</t>
  </si>
  <si>
    <t>25OZ0021</t>
  </si>
  <si>
    <t>3224698217</t>
  </si>
  <si>
    <t>PREVOD
Lístok na autobus - Zahreb-Budapešť a späť, 21.-23.3.2025, Lucija Kolic (rozhodca D50)</t>
  </si>
  <si>
    <t>FlixBus CEE South d.o.o.</t>
  </si>
  <si>
    <t>PF250334</t>
  </si>
  <si>
    <t>334</t>
  </si>
  <si>
    <t>PREVOD
Ubytovanie 16.-19.5.2025, ME v chôdzi družstiev Poděbrady CZ pre 13 osôb</t>
  </si>
  <si>
    <t>00539244</t>
  </si>
  <si>
    <t>Český atletický svaz</t>
  </si>
  <si>
    <t>25OZ0360</t>
  </si>
  <si>
    <t>00443</t>
  </si>
  <si>
    <t>PREVOD
servis vozidla BL838TY</t>
  </si>
  <si>
    <t>25OZ0352</t>
  </si>
  <si>
    <t>Cestovný príkaz
Termín: 23.5.2025
Účel: VZ SOŠV
Trasa: Banská Bystrica-Bratislava a späť
Spôsob dopravy: AUV
Počet prepravovaných osôb: 1
Cestovné náhrady: cestovné</t>
  </si>
  <si>
    <t>25OZ0354</t>
  </si>
  <si>
    <t>2501047</t>
  </si>
  <si>
    <t>Refundácia nákladov na činnosť PZPM - ŠK Juventa Žilina
Účel: ubytovanie 3.-7.3.2025, Donovaly, sústredenie pre 29 osôb
Časť nákladov</t>
  </si>
  <si>
    <t>10929932</t>
  </si>
  <si>
    <t>Radomír Čekan CK ČEKAN</t>
  </si>
  <si>
    <t>25OZ0353</t>
  </si>
  <si>
    <t>Cestovný príkaz
Termín: 27.5.2025
Účel: pracovné stretnutie NŠZ a SOŠV
Trasa: Banská Bystrica-Bratislava a späť
Spôsob dopravy: AUV
Počet prepravovaných osôb: 1
Cestovné náhrady: cestovné</t>
  </si>
  <si>
    <t>25OZ0363</t>
  </si>
  <si>
    <t>1510356274</t>
  </si>
  <si>
    <t>Refundácia nákladov na prípravu športovca zaradeného v ZPM - Paula Perončíková
Účel: športová obuv</t>
  </si>
  <si>
    <t>Refundácia nákladov na prípravu športovca zaradeného v ZPM - Paula Perončíková
Účel: športová obuv
Cestovný príkaz
Termín: 29.3-12.4.2025
Účel: sústredenie Benidorm ESP
Cestovné náhrady: stravné
Časť nákladov</t>
  </si>
  <si>
    <t>Paula Perončíková</t>
  </si>
  <si>
    <t>PF250416</t>
  </si>
  <si>
    <t>312500608</t>
  </si>
  <si>
    <t>Prístup do agentúrneho spravodajstva SITA - 05/2025</t>
  </si>
  <si>
    <t>PF250417</t>
  </si>
  <si>
    <t>Činnosť sekčného trénera mládeže 02-05/2025</t>
  </si>
  <si>
    <t>45344329</t>
  </si>
  <si>
    <t>Mgr. Eva HANULIAKOVÁ</t>
  </si>
  <si>
    <t>Zrážková daň - Činnosť sekčného trénera mládeže 02-05/2025 k faktúre PF250417</t>
  </si>
  <si>
    <t>PF250421</t>
  </si>
  <si>
    <t>70250156</t>
  </si>
  <si>
    <t>Doručovateľský servis za obdobie 05/2025</t>
  </si>
  <si>
    <t>PF250418</t>
  </si>
  <si>
    <t>10/2025</t>
  </si>
  <si>
    <t>Činnosť reprezentačného trénera mládeže U16 05/2025</t>
  </si>
  <si>
    <t>Zrážková daň - činnosť reprezentačného trénera mládeže U16 - 05/2025 k faktúre PF250418</t>
  </si>
  <si>
    <t>PF250419</t>
  </si>
  <si>
    <t>Činnosť reprezentačného trénera mládeže U18 05/2025</t>
  </si>
  <si>
    <t>Zrážková daň - Činnosť reprezentačného trénera mládeže U18 05/2025 k faktúre PF250419</t>
  </si>
  <si>
    <t>PF250420</t>
  </si>
  <si>
    <t>250052</t>
  </si>
  <si>
    <t>Testovanie 8 atlétov - sekcia chôdze</t>
  </si>
  <si>
    <t>45899991</t>
  </si>
  <si>
    <t>IMUNOSPORT s.r.o.</t>
  </si>
  <si>
    <t>PF250423</t>
  </si>
  <si>
    <t>6/2025</t>
  </si>
  <si>
    <t>Kompletná výroba reportáží, šotov a propagačných videí, ich postprodukcia, komentáre, strih a ďalšie činnosti súvisiace s vedením webovej stránky - 05/2025</t>
  </si>
  <si>
    <t>PF250424</t>
  </si>
  <si>
    <t>1250601</t>
  </si>
  <si>
    <t>Prenájom rádiostaníc vo Verejnej rádiovej sieti RADIOPOL - 7.6.2025</t>
  </si>
  <si>
    <t>35723343</t>
  </si>
  <si>
    <t>Technopol International, a.s.</t>
  </si>
  <si>
    <t>PF250426</t>
  </si>
  <si>
    <t>FV0023/25</t>
  </si>
  <si>
    <t>Webhosting webu SAZ 1.7.2025-30.6.2026</t>
  </si>
  <si>
    <t>06242022</t>
  </si>
  <si>
    <t>Utforma s.r.o.</t>
  </si>
  <si>
    <t>25DPH0031</t>
  </si>
  <si>
    <t>Priznanie DPH z nadobudnutia služby, FP č. PF250426</t>
  </si>
  <si>
    <t>PF250427</t>
  </si>
  <si>
    <t>20250304</t>
  </si>
  <si>
    <t>Ubytovanie 2-3.6.2025 Banská Bystrica - Lenčéš,finále školského športu</t>
  </si>
  <si>
    <t>PF250428</t>
  </si>
  <si>
    <t>2025328</t>
  </si>
  <si>
    <t>Fyzioterapeutické prostriedky pre výjazdy repre SAZ</t>
  </si>
  <si>
    <t>54050545</t>
  </si>
  <si>
    <t>Razal Cosmetics s.r.o.</t>
  </si>
  <si>
    <t>PF250422</t>
  </si>
  <si>
    <t>202503162</t>
  </si>
  <si>
    <t>Kancelárske potreby</t>
  </si>
  <si>
    <t>PF250430</t>
  </si>
  <si>
    <t>Športové náčinie - skokanská tyč</t>
  </si>
  <si>
    <t>SPORT FIT STUDIO B</t>
  </si>
  <si>
    <t>Bankový poplatok za úhradu v zahraničnej mene k PF250430</t>
  </si>
  <si>
    <t>25DPH0032</t>
  </si>
  <si>
    <t>Priznanie DPH z nadobudnutia tovaru, FP č. PF250430</t>
  </si>
  <si>
    <t>25OZ0362</t>
  </si>
  <si>
    <t>504</t>
  </si>
  <si>
    <t>Refundácia nákladov na činnosť PZPM - Atletický klub Krupina
Účel: regenerácia - 7 osôb</t>
  </si>
  <si>
    <t>36675351</t>
  </si>
  <si>
    <t>AQUAPARK KOVÁČOVÁ, s.r.o.</t>
  </si>
  <si>
    <t>2500286142</t>
  </si>
  <si>
    <t>Refundácia nákladov na činnosť PZPM - Atletický klub Krupina
Účel: výživové doplnky</t>
  </si>
  <si>
    <t>48115860</t>
  </si>
  <si>
    <t>Dr.Max 100 s.r.o.</t>
  </si>
  <si>
    <t>250026561</t>
  </si>
  <si>
    <t>EX25/00048</t>
  </si>
  <si>
    <t>Refundácia nákladov na činnosť PZPM - Atletický klub Krupina
Účel: ubytovanie + strava, HMSR viacboj, Nyiregyhaza HU, 14-16.3.2025, 4 osoby
Časť nákladov</t>
  </si>
  <si>
    <t>NYSÜ Nyíregyházi Sportlétesítményeket Üzemeltető Kft. (HU)</t>
  </si>
  <si>
    <t>250103134</t>
  </si>
  <si>
    <t>46186450</t>
  </si>
  <si>
    <t>Velon s.r.o.</t>
  </si>
  <si>
    <t>1365</t>
  </si>
  <si>
    <t>Refundácia nákladov na činnosť PZPM - Atletický klub Krupina
Účel: regenerácia - 4 osoby
Časť nákladov</t>
  </si>
  <si>
    <t>Refundácia nákladov na činnosť PZPM - Atletický klub Krupina
Účel: štartovné - M-SsAZ družstiev ml. žiaci, Banská Bystrica 1.5.2025 - 3 osoby</t>
  </si>
  <si>
    <t>14223970</t>
  </si>
  <si>
    <t>Športový klub Univerzita Mateja Bela AK</t>
  </si>
  <si>
    <t>Refundácia nákladov na činnosť PZPM - Atletický klub Krupina
Účel: štartovné - 2.kolo-SsAZ družstiev ml. žiaci, Žiar nad Hronom 10.5.2025 - 9 osôb
Časť nákladov</t>
  </si>
  <si>
    <t>50636464</t>
  </si>
  <si>
    <t>OZ -Žiar v pohybe</t>
  </si>
  <si>
    <t>19</t>
  </si>
  <si>
    <t>Refundácia nákladov na činnosť PZPM - Atletický klub Krupina
Účel: štartovné - 1.kolo-SsAZ družstiev st. žiaci, Banská Bystrica 11.5.2025 - 3 osoby
Časť nákladov</t>
  </si>
  <si>
    <t>PF250432</t>
  </si>
  <si>
    <t>640786661</t>
  </si>
  <si>
    <t>Športové oblečenie - DA PTS - mikiny</t>
  </si>
  <si>
    <t>50691</t>
  </si>
  <si>
    <t>Refundácia nákladov na prípravu športovca zaradeného v ZPM - Adam Ilgo
Účel: športová obuv</t>
  </si>
  <si>
    <t>Retailors Netherlands BV (NL)</t>
  </si>
  <si>
    <t>25OZ0366</t>
  </si>
  <si>
    <t>2025048</t>
  </si>
  <si>
    <t>Refundácia nákladov na činnosť ŠT - Školský športový klub Bardejov
Účel: ubytovanie + strava - sústredenie športových tried, Heľpa, 28.4.-2.5.2025, 20 osôb
Časť nákladov</t>
  </si>
  <si>
    <t>50462997</t>
  </si>
  <si>
    <t>Fatralandia, agentúra zážitkov, o.z.</t>
  </si>
  <si>
    <t>25OZ0365</t>
  </si>
  <si>
    <t>12196</t>
  </si>
  <si>
    <t xml:space="preserve">Nákup PHM 
AUS - AA066HD , 77.98 l </t>
  </si>
  <si>
    <t>00604381</t>
  </si>
  <si>
    <t>OMV Slovensko, s.r.o.</t>
  </si>
  <si>
    <t>25OZ0367</t>
  </si>
  <si>
    <t>Refundácia nákladov na prípravu športovca zaradeného v ZPM - Dominika Švaňová
Cestovný príkaz
Termín: 4.-5.1.2025
Účel: sústredenie Ostrava CZ
Trasa: Žilina-Ostrava CZ a späť
Spôsob dopravy: AUV
Počet prepravovaných osôb: 3
Cestovné náhrady: cestovné</t>
  </si>
  <si>
    <t>Dominika Švaňová</t>
  </si>
  <si>
    <t>14568</t>
  </si>
  <si>
    <t>Refundácia nákladov na prípravu športovca zaradeného v ZPM - Dominika Švaňová
Cestovný príkaz
Termín: 4.-5.1.2025
Účel: ubytovanie na sústredení v Ostrave CZ</t>
  </si>
  <si>
    <t>SK105011469016</t>
  </si>
  <si>
    <t>Refundácia nákladov na prípravu športovca zaradeného v ZPM - Dominika Švaňová
Účel: športové oblečenie</t>
  </si>
  <si>
    <t>0012</t>
  </si>
  <si>
    <t>Refundácia nákladov na prípravu športovca zaradeného v ZPM - Dominika Švaňová
Účel: regenerácia</t>
  </si>
  <si>
    <t>41784995</t>
  </si>
  <si>
    <t>Pavol Hrubý</t>
  </si>
  <si>
    <t>SKADIN0000688861</t>
  </si>
  <si>
    <t>10003093154</t>
  </si>
  <si>
    <t>Refundácia nákladov na prípravu športovca zaradeného v ZPM - Dominika Švaňová
Účel: športové doplnky</t>
  </si>
  <si>
    <t>Refundácia nákladov na prípravu športovca zaradeného v ZPM - Dominika Švaňová
Cestovný príkaz
Termín: 18.-19.1.2025
Účel: preteky Ostrava CZ
Trasa: Žilina-Ostrava CZ a späť
Spôsob dopravy: AUV
Počet prepravovaných osôb: 2
Cestovné náhrady: cestovné</t>
  </si>
  <si>
    <t>14596</t>
  </si>
  <si>
    <t>Refundácia nákladov na prípravu športovca zaradeného v ZPM - Dominika Švaňová
Cestovný príkaz
Termín: 18-19.1.2025
Účel: ubytovanie na pretekoch v Ostrave CZ</t>
  </si>
  <si>
    <t>SK104012357557</t>
  </si>
  <si>
    <t>Refundácia nákladov na prípravu športovca zaradeného v ZPM - Dominika Švaňová
Cestovný príkaz
Termín: 24.-26.1.2025
Účel: preteky Ostrava CZ
Trasa: Žilina-Ostrava CZ a späť
Spôsob dopravy: AUV
Počet prepravovaných osôb: 2
Cestovné náhrady: cestovné</t>
  </si>
  <si>
    <t>14623</t>
  </si>
  <si>
    <t>Refundácia nákladov na prípravu športovca zaradeného v ZPM - Dominika Švaňová
Cestovný príkaz
Termín: 4.2.2025
Účel: preteky Ostrava CZ
Trasa: Žilina-Ostrava CZ a späť
Spôsob dopravy: AUV
Počet prepravovaných osôb: 3
Cestovné náhrady: cestovné</t>
  </si>
  <si>
    <t>Refundácia nákladov na prípravu športovca zaradeného v ZPM - Dominika Švaňová
Cestovný príkaz
Termín: 9.2.2025
Účel: preteky Ostrava CZ
Trasa: Žilina-Ostrava CZ a späť
Spôsob dopravy: AUV
Počet prepravovaných osôb: 3
Cestovné náhrady: cestovné</t>
  </si>
  <si>
    <t>10003157752</t>
  </si>
  <si>
    <t>Refundácia nákladov na prípravu športovca zaradeného v ZPM - Dominika Švaňová
Účel: výživové doplnky
Časť nákladov</t>
  </si>
  <si>
    <t>Refundácia nákladov na prípravu športovca zaradeného v ZPM - Dominika Švaňová
Cestovný príkaz
Termín: 20.2.2025
Účel: preteky Ostrava CZ
Trasa: Žilina-Ostrava CZ a späť
Spôsob dopravy: AUV
Počet prepravovaných osôb: 3
Cestovné náhrady: cestovné</t>
  </si>
  <si>
    <t>25031098</t>
  </si>
  <si>
    <t>Refundácia nákladov na prípravu športovca zaradeného v ZPM - Dominika Švaňová
Účel: výživové doplnky</t>
  </si>
  <si>
    <t>46880674</t>
  </si>
  <si>
    <t>Mgr. Jozef Mindala - FitForm.sk</t>
  </si>
  <si>
    <t>44862025</t>
  </si>
  <si>
    <t>10003300508</t>
  </si>
  <si>
    <t>Refundácia nákladov na prípravu športovca zaradeného v ZPM - Dominika Švaňová
Cestovný príkaz
Termín: 30.4.2025
Účel: lekárske vyšetrenie
Trasa: Žilina-Banská Bystrica a späť
Spôsob dopravy: AUV
Počet prepravovaných osôb: 1
Cestovné náhrady: cestovné</t>
  </si>
  <si>
    <t>1510335017</t>
  </si>
  <si>
    <t>Refundácia nákladov na prípravu športovca zaradeného v ZPM - Dominika Švaňová
Účel: športová obuv</t>
  </si>
  <si>
    <t>PF250443</t>
  </si>
  <si>
    <t>2025020</t>
  </si>
  <si>
    <t>Zvoz vrhačského náčinia pomocou diaľkovo ovládaných modelov aút, TIPOS Kritérium SNP, 17.6.2025, Banská Bystrica</t>
  </si>
  <si>
    <t>14608758</t>
  </si>
  <si>
    <t>Rajdus Tomáš</t>
  </si>
  <si>
    <t>Bankový poplatok za úhradu v zahraničnej mene k PF250443</t>
  </si>
  <si>
    <t>25DPH0030</t>
  </si>
  <si>
    <t>Priznanie DPH z nadobudnutia služby, FP č. PF250443</t>
  </si>
  <si>
    <t>PF250437</t>
  </si>
  <si>
    <t>FA-33669</t>
  </si>
  <si>
    <t>Ubytovanie - 18-19.6.2025 Bratislava, VV SAZ - Kollárovič</t>
  </si>
  <si>
    <t>PF250438</t>
  </si>
  <si>
    <t>2025029</t>
  </si>
  <si>
    <t>Časomiera - MSR dorastenci, MSR viacboj dospelí, juniori, MSR zmiešané štafety 4x400m, 14-15.6.2025, Banská Bystrica</t>
  </si>
  <si>
    <t>PF250439</t>
  </si>
  <si>
    <t>2025081</t>
  </si>
  <si>
    <t>Výroba a dodanie bannerov, prezentačných materiálov PTS, TIPOS Kritérium SNP
Časť nákladov</t>
  </si>
  <si>
    <t>Výroba a dodanie prezentačných materiálov Challenge Slovakia
Časť nákladov</t>
  </si>
  <si>
    <t>PF250440</t>
  </si>
  <si>
    <t>1020250174</t>
  </si>
  <si>
    <t>Organizačné a technické zabezpečenie podujatia TIPOS Kritérium SNP, 17.6.2025, Banská Bystrica</t>
  </si>
  <si>
    <t>47383232</t>
  </si>
  <si>
    <t>BDM group s.r.o.</t>
  </si>
  <si>
    <t>PF250441</t>
  </si>
  <si>
    <t>25060004</t>
  </si>
  <si>
    <t>Zvukárske a audiovizuálne práce - TIPOS Kritérium 17.6.2025, Banská Bystrica</t>
  </si>
  <si>
    <t>50476149</t>
  </si>
  <si>
    <t>Event Engineering s.r.o.</t>
  </si>
  <si>
    <t>PF250442</t>
  </si>
  <si>
    <t>20250007</t>
  </si>
  <si>
    <t>Zabezpečenie dobrovoľníckeho programu - Tipos Kritérium SNP - 17.6.2025, Banská Bystrica</t>
  </si>
  <si>
    <t>54860440</t>
  </si>
  <si>
    <t>BEE Volunteer o.z.</t>
  </si>
  <si>
    <t>PF250444</t>
  </si>
  <si>
    <t>250036</t>
  </si>
  <si>
    <t>Vysielanie priameho prenosu - Challenge Slovakia 7.6.2025</t>
  </si>
  <si>
    <t>PF250447</t>
  </si>
  <si>
    <t>20250628</t>
  </si>
  <si>
    <t>Čistenie reprezentačného oblečenia - bundy</t>
  </si>
  <si>
    <t>PF250448</t>
  </si>
  <si>
    <t>413/1/2025</t>
  </si>
  <si>
    <t>Ubytovanie 13-19.6.2025, Banská Bystrica pre 36 osôb - poplatok, TIPOS Kritérium SNP</t>
  </si>
  <si>
    <t>Vojenské športové centrum DUKLA Banská Bystrica</t>
  </si>
  <si>
    <t>PF250449</t>
  </si>
  <si>
    <t>413/2/2025</t>
  </si>
  <si>
    <t>Ubytovanie 13-19.6.2025, Banská Bystrica pre 36 osôb - post. prádlo, energie, TIPOS Kritérium SNP</t>
  </si>
  <si>
    <t>PF250455</t>
  </si>
  <si>
    <t>250633</t>
  </si>
  <si>
    <t>Ubytovanie - 15-18.6.2025 - TIPOS Kritérium SNP, Banská Bystrica pre 42 osôb</t>
  </si>
  <si>
    <t>17840775</t>
  </si>
  <si>
    <t>MUDr. Juraj Sninský - DIXON RESORT</t>
  </si>
  <si>
    <t>PF250445</t>
  </si>
  <si>
    <t>Refundácia nákladov na činnosť ŚT - Atletický oddiel Olympia Považská Bystrica
Účel: prepravné služby - sústredenie žiakov 3-7.2.2025, Telgárt, 24 osôb
Trasa: Považská Bystrica - Telgárt a späť
Časť nákladov</t>
  </si>
  <si>
    <t>43937390</t>
  </si>
  <si>
    <t>Peter Dorinec DORTRANS</t>
  </si>
  <si>
    <t>PF250454</t>
  </si>
  <si>
    <t>2025032</t>
  </si>
  <si>
    <t>Zabezpečenie stravovania - 17.6.2025 TIPOS Kritérium SNP, Banská Bystrica, sekcia DA</t>
  </si>
  <si>
    <t>PF250434</t>
  </si>
  <si>
    <t>6808501305</t>
  </si>
  <si>
    <t>PREVOD
technické vybavenie - myš, monitor, klávesnica</t>
  </si>
  <si>
    <t>35739487</t>
  </si>
  <si>
    <t>NAY a.s.</t>
  </si>
  <si>
    <t>PF250457</t>
  </si>
  <si>
    <t>Mobilné telefóny 10.6.-9.7.2025
Časť nákladov</t>
  </si>
  <si>
    <t>DÚ0060194</t>
  </si>
  <si>
    <t>006/0194</t>
  </si>
  <si>
    <t>DÚ0060195</t>
  </si>
  <si>
    <t>006/0195</t>
  </si>
  <si>
    <t>DÚ0060196</t>
  </si>
  <si>
    <t>006/0196</t>
  </si>
  <si>
    <t>25OZ0370</t>
  </si>
  <si>
    <t>Refundácia nákladov na prípravu športovca zaradeného v ZPM - Samuel Krepop
Cestovný príkaz
Termín: 6-22.1.2025
Účel: sústredenie Gran Canaria ESP
Cestovné náhrady: stravné</t>
  </si>
  <si>
    <t>Samuel Krepop</t>
  </si>
  <si>
    <t>00248</t>
  </si>
  <si>
    <t>Refundácia nákladov na prípravu športovca zaradeného v ZPM - Samuel Krepop
Účel: lekárske vyšetrenie</t>
  </si>
  <si>
    <t>54182425</t>
  </si>
  <si>
    <t>MDclinic 01 s.r.o.</t>
  </si>
  <si>
    <t>25OZ0373</t>
  </si>
  <si>
    <t>20250430</t>
  </si>
  <si>
    <t>Refundácia nákladov na usporiadanie atl. Podujatia - ŠK pre Radosť o.z.
Účel: Zabezpečenie zdravotníckej pomoci, MSR v horskom behu, Bratislava 27.4.2025
Časť nákladov</t>
  </si>
  <si>
    <t>52389413</t>
  </si>
  <si>
    <t>ZÁCHRANNÁ SLUŽBA - Event Medical Solutions, s.r.o.</t>
  </si>
  <si>
    <t>PF250450</t>
  </si>
  <si>
    <t>10250023</t>
  </si>
  <si>
    <t>Ubytovanie pre 54 osôb, 12-15.6.2025, Donovaly, SP v behu do vrchu juniorov
Časť nákladov</t>
  </si>
  <si>
    <t>36523071</t>
  </si>
  <si>
    <t>JAPEKS, s.r.o.</t>
  </si>
  <si>
    <t>PREVOD
Ubytovanie pre 54 osôb, 12-15.6.2025, Donovaly, SP v behu do vrchu juniorov
Časť nákladov</t>
  </si>
  <si>
    <t>PF250456</t>
  </si>
  <si>
    <t>2025006</t>
  </si>
  <si>
    <t>Tvorba fotografií počas tlačovej konferencie k TIPOS PTS, 28.5.2025</t>
  </si>
  <si>
    <t>52794849</t>
  </si>
  <si>
    <t>Nedalito s.r.o.</t>
  </si>
  <si>
    <t>25OZ0371</t>
  </si>
  <si>
    <t>0156</t>
  </si>
  <si>
    <t>Refundácia nákladov na prípravu športovca zaradeného v ZPM - Stela Vozáriková
Účel: fyzioterapia</t>
  </si>
  <si>
    <t>51086395</t>
  </si>
  <si>
    <t>KALOKA s.r.o.</t>
  </si>
  <si>
    <t>1510347276</t>
  </si>
  <si>
    <t>Refundácia nákladov na prípravu športovca zaradeného v ZPM - Stela Vozáriková
Účel: športová obuv
Časť nákladov</t>
  </si>
  <si>
    <t>25OZ0372</t>
  </si>
  <si>
    <t>122502689</t>
  </si>
  <si>
    <t>Refundácia nákladov na prípravu športovca zaradeného v ZPM - Tamara Svatíková
Účel: športové doplnky</t>
  </si>
  <si>
    <t>29263671</t>
  </si>
  <si>
    <t>MAV Trading s.r.o.</t>
  </si>
  <si>
    <t>34341608</t>
  </si>
  <si>
    <t>Refundácia nákladov na prípravu športovca zaradeného v ZPM - Tamara Svatíková
Účel: športové náčinie</t>
  </si>
  <si>
    <t>10985301</t>
  </si>
  <si>
    <t>ŠVIHEJ JUMP ROPES s.r.o.</t>
  </si>
  <si>
    <t>GLW4FI</t>
  </si>
  <si>
    <t>Refundácia nákladov na prípravu športovca zaradeného v ZPM - Tamara Svatíková
Cestovný príkaz
Termín: 29.3.-27.4.2025
Účel: sústredenie Benidorm ESP
Trasa: Viedeň AT - Alicante ESP
Spôsob dopravy: lietadlo
Počet prepravovaných osôb: 1
Cestovné náhrady: letenka</t>
  </si>
  <si>
    <t>GNCWFC</t>
  </si>
  <si>
    <t>Refundácia nákladov na prípravu športovca zaradeného v ZPM - Tamara Svatíková
Cestovný príkaz
Termín: 29.3.-27.4.2025
Účel: sústredenie Benidorm ESP
Trasa: Alicante ESP - Viedeň AT
Spôsob dopravy: lietadlo
Počet prepravovaných osôb: 1
Cestovné náhrady: letenka</t>
  </si>
  <si>
    <t>Refundácia nákladov na prípravu športovca zaradeného v ZPM - Tamara Svatíková
Cestovný príkaz
Termín: 29.3.-27.4.2025
Účel: sústredenie Benidorm ESP
Cestovné náhrady: stravné</t>
  </si>
  <si>
    <t>Tamara Svatíková</t>
  </si>
  <si>
    <t>000000166</t>
  </si>
  <si>
    <t>Refundácia nákladov na prípravu športovca zaradeného v ZPM - Tamara Svatíková
Cestovný príkaz
Termín: 29.3.-27.4.2025
Účel: sústredenie Benidorm ESP
Cestovné náhrady: ubytovanie 29 nocí
Časť nákladov</t>
  </si>
  <si>
    <t>MARIA CRISTINA BEACH, ESP</t>
  </si>
  <si>
    <t>DÚ0070007</t>
  </si>
  <si>
    <t>007/0007</t>
  </si>
  <si>
    <t>25OZ0403</t>
  </si>
  <si>
    <t>Cestovný príkaz
Termín: 17.6.2025
Účel: Kritérium SNP
Trasa: Dubnica n/V-Banská Bystrica a späť
Spôsob dopravy: AUV
Počet prepravovaných osôb: 2
Cestovné náhrady: cestovné</t>
  </si>
  <si>
    <t>Zuzana Rajcová</t>
  </si>
  <si>
    <t>25OZ0394</t>
  </si>
  <si>
    <t xml:space="preserve">Cestovný príkaz
Termín: 17.6.2025
Účel: Kritérium SNP
Trasa: Šurany-Banská Bystrica a späť
Spôsob dopravy: AUV
Počet prepravovaných osôb: 1
Cestovné náhrady: cestovné </t>
  </si>
  <si>
    <t>25OZ0397</t>
  </si>
  <si>
    <t xml:space="preserve">Cestovný príkaz
Termín: 17.6.2025
Účel: Kritérium SNP
Trasa: Brezno-Banská Bystrica a späť
Spôsob dopravy: AUV
Počet prepravovaných osôb: 2
Cestovné náhrady: cestovné </t>
  </si>
  <si>
    <t>Jana Ilavská</t>
  </si>
  <si>
    <t>25OZ0410</t>
  </si>
  <si>
    <t xml:space="preserve">Cestovný príkaz
Termín: 19.6.2025
Účel: VV SAZ
Trasa: Šurany-Bratislava a späť
Spôsob dopravy: AUV
Počet prepravovaných osôb: 1
Cestovné náhrady: cestovné </t>
  </si>
  <si>
    <t>25OZ0377</t>
  </si>
  <si>
    <t xml:space="preserve">Cestovný príkaz
Termín: 27-29.5.2025
Účel: repre sústredenie štafiet U20,U23
Trasa: Bratislava-Turnov CZ a späť
Spôsob dopravy: AUV
Počet prepravovaných osôb: 8
Cestovné náhrady: cestovné </t>
  </si>
  <si>
    <t>Lukáš Kotala</t>
  </si>
  <si>
    <t>25OZ0404</t>
  </si>
  <si>
    <t xml:space="preserve">Cestovný príkaz
Termín: 17.6.2025
Účel: Kritérium SNP
Trasa: Lučenec-Banská Bystrica a späť
Spôsob dopravy: AUV
Počet prepravovaných osôb: 1
Cestovné náhrady: cestovné </t>
  </si>
  <si>
    <t>Štefan Malík</t>
  </si>
  <si>
    <t>25OZ0396</t>
  </si>
  <si>
    <t xml:space="preserve">Cestovný príkaz
Termín: 17.6.2025
Účel: Kritérium SNP
Trasa: Nová Dubnica-Banská Bystrica a späť
Spôsob dopravy: AUV
Počet prepravovaných osôb: 2
Cestovné náhrady: cestovné </t>
  </si>
  <si>
    <t>25OZ0391</t>
  </si>
  <si>
    <t xml:space="preserve">Cestovný príkaz
Termín: 17.6.2025
Účel: finále detská PTS
Trasa: Žilina-Banská Bystrica a späť
Spôsob dopravy: AUV
Počet prepravovaných osôb: 4
Cestovné náhrady: cestovné </t>
  </si>
  <si>
    <t>Monika Horváthová</t>
  </si>
  <si>
    <t>25OZ0382</t>
  </si>
  <si>
    <t xml:space="preserve">Cestovný príkaz
Termín: 7.6.2025
Účel: Challenge Slovakia
Trasa: Nová Dubnica-Trnava a späť
Spôsob dopravy: AUV
Počet prepravovaných osôb: 2
Cestovné náhrady: cestovné </t>
  </si>
  <si>
    <t>25OZ0385</t>
  </si>
  <si>
    <t xml:space="preserve">Cestovný príkaz
Termín: 14-15.6.2025
Účel: MSR dorast
Trasa: Nová Dubnica-Banská Bystrica a späť
Spôsob dopravy: AUV
Počet prepravovaných osôb: 2
Cestovné náhrady: cestovné </t>
  </si>
  <si>
    <t>25OZ0405</t>
  </si>
  <si>
    <t xml:space="preserve">Cestovný príkaz
Termín: 17.6.2025
Účel: Kritérium SNP
Trasa: Košice-Banská Bystrica a späť
Spôsob dopravy: AUV
Počet prepravovaných osôb: 3
Cestovné náhrady: cestovné </t>
  </si>
  <si>
    <t>25OZ0406</t>
  </si>
  <si>
    <t>525</t>
  </si>
  <si>
    <t xml:space="preserve">Cestovný príkaz - Silvia Hanusová
Termín: 17-19.6.2025
Účel: VV SAZ, 19.6.2025
Trasa: Bratislava-Košice
Spôsob dopravy: vlak
Počet prepravovaných osôb: 1
Cestovné náhrady: cestovné </t>
  </si>
  <si>
    <t>25OZ0407</t>
  </si>
  <si>
    <t>250610731006</t>
  </si>
  <si>
    <t xml:space="preserve">Cestovný príkaz - Zoran Kollárovič
Termín: 18-19.6.2025
Účel: VV SAZ, 19.6.2025
Trasa: Bardejov-Bratislava
Spôsob dopravy: autobus
Počet prepravovaných osôb: 1
Cestovné náhrady: cestovné </t>
  </si>
  <si>
    <t>47550783</t>
  </si>
  <si>
    <t>Cestovná kancelária DAKA, s.r.o.</t>
  </si>
  <si>
    <t>525,1962</t>
  </si>
  <si>
    <t xml:space="preserve">Cestovný príkaz - Zoran Kollárovič
Termín: 18-19.6.2025
Účel: VV SAZ, 19.6.2025
Trasa: Bratislava-Prešov
Spôsob dopravy: vlak
Počet prepravovaných osôb: 1
Cestovné náhrady: cestovné </t>
  </si>
  <si>
    <t>25OZ0408</t>
  </si>
  <si>
    <t xml:space="preserve">Cestovný príkaz
Termín: 19.6.2025
Účel: VV SAZ
Trasa: Piešťany-Bratislava a späť
Spôsob dopravy: AUV
Počet prepravovaných osôb: 1
Cestovné náhrady: cestovné </t>
  </si>
  <si>
    <t>25OZ0409</t>
  </si>
  <si>
    <t xml:space="preserve">Cestovný príkaz
Termín: 19.6.2025
Účel: VV SAZ
Trasa: Banská Bystrica-Bratislava a späť
Spôsob dopravy: AUV
Počet prepravovaných osôb: 1
Cestovné náhrady: cestovné </t>
  </si>
  <si>
    <t>25OZ0413</t>
  </si>
  <si>
    <t xml:space="preserve">Cestovný príkaz
Termín: 19.6.2025
Účel: VV SAZ
Trasa: Krupina-Bratislava a späť
Spôsob dopravy: AUV
Počet prepravovaných osôb: 1
Cestovné náhrady: cestovné </t>
  </si>
  <si>
    <t>25OZ0411</t>
  </si>
  <si>
    <t xml:space="preserve">Cestovný príkaz
Termín: 19.6.2025
Účel: VV SAZ
Trasa: Martin-Bratislava a späť
Spôsob dopravy: AUV
Počet prepravovaných osôb: 1
Cestovné náhrady: cestovné </t>
  </si>
  <si>
    <t>25OZ0412</t>
  </si>
  <si>
    <t xml:space="preserve">Cestovný príkaz
Termín: 19.6.2025
Účel: VV SAZ
Trasa: Dolná Krupá-Bratislava a späť
Spôsob dopravy: AUV
Počet prepravovaných osôb: 1
Cestovné náhrady: cestovné </t>
  </si>
  <si>
    <t>25OZ0378</t>
  </si>
  <si>
    <t xml:space="preserve">Cestovný príkaz
Termín: 27-29.5.2025
Účel: repre sústredenie štafiet U20,U23
Trasa: Selce-Turnov CZ a späť
Spôsob dopravy: AUV
Počet prepravovaných osôb: 5
Cestovné náhrady: cestovné </t>
  </si>
  <si>
    <t>Michal Škvarka</t>
  </si>
  <si>
    <t>25OZ0379</t>
  </si>
  <si>
    <t xml:space="preserve">Cestovný príkaz
Termín: 7.6.2025
Účel: Challenge Slovakia
Trasa: Martin-Trnava a späť
Spôsob dopravy: AUV
Počet prepravovaných osôb: 2
Cestovné náhrady: cestovné </t>
  </si>
  <si>
    <t>25OZ0380</t>
  </si>
  <si>
    <t xml:space="preserve">Cestovný príkaz
Termín: 7.6.2025
Účel: Challenge Slovakia
Trasa: Nitra-Trnava a späť
Spôsob dopravy: AUV
Počet prepravovaných osôb: 1
Cestovné náhrady: cestovné </t>
  </si>
  <si>
    <t>Jaroslav Broďáni</t>
  </si>
  <si>
    <t>25OZ0381</t>
  </si>
  <si>
    <t xml:space="preserve">Cestovný príkaz
Termín: 7.6.2025
Účel: Challenge Slovakia
Trasa: Bratislava-Trnava a späť
Spôsob dopravy: AUV
Počet prepravovaných osôb: 3
Cestovné náhrady: cestovné </t>
  </si>
  <si>
    <t>25OZ0383</t>
  </si>
  <si>
    <t xml:space="preserve">Cestovný príkaz
Termín: 9.6.2025
Účel: detská PTS
Trasa: Topoľčianky-Nové Zámky a späť
Spôsob dopravy: AUV
Počet prepravovaných osôb: 3
Cestovné náhrady: cestovné </t>
  </si>
  <si>
    <t>25OZ0384</t>
  </si>
  <si>
    <t xml:space="preserve">Cestovný príkaz
Termín: 14.6.2025
Účel: pracovné stretnutie atletických sekcií
Trasa: Dolná Krupá-Banská Bystrica a späť
Spôsob dopravy: AUV
Počet prepravovaných osôb: 4
Cestovné náhrady: cestovné </t>
  </si>
  <si>
    <t>25OZ0389</t>
  </si>
  <si>
    <t xml:space="preserve">Cestovný príkaz
Termín: 17.6.2025
Účel: Kritérium SNP
Trasa: Nitra-Banská Bystrica a späť
Spôsob dopravy: AUV
Počet prepravovaných osôb: 1
Cestovné náhrady: cestovné </t>
  </si>
  <si>
    <t>Marián Prezbruchý</t>
  </si>
  <si>
    <t>25OZ0390</t>
  </si>
  <si>
    <t xml:space="preserve">Cestovný príkaz
Termín: 17.6.2025
Účel: Kritérium SNP
Trasa: Žilina-Banská Bystrica a späť
Spôsob dopravy: AUV
Počet prepravovaných osôb: 4
Cestovné náhrady: cestovné </t>
  </si>
  <si>
    <t>25OZ0386</t>
  </si>
  <si>
    <t>1912</t>
  </si>
  <si>
    <t xml:space="preserve">Cestovný príkaz
Termín: 16-17.6.2025
Účel: finále detská PTS
Trasa: Michalovce-Banská Bystrica a späť
Spôsob dopravy: vlak
Počet prepravovaných osôb: 7
Cestovné náhrady: cestovné </t>
  </si>
  <si>
    <t>25OZ0387</t>
  </si>
  <si>
    <t xml:space="preserve">Cestovný príkaz
Termín: 17.6.2025
Účel: finále detská PTS
Trasa: Prešov-Banská Bystrica a späť
Spôsob dopravy: AUV
Počet prepravovaných osôb: 5
Cestovné náhrady: cestovné </t>
  </si>
  <si>
    <t>Mgr. Daniela Falat Leütterová, PhD.</t>
  </si>
  <si>
    <t>25OZ0388</t>
  </si>
  <si>
    <t xml:space="preserve">Cestovný príkaz
Termín: 17.6.2025
Účel: finále detská PTS
Trasa: Prešov-Banská Bystrica a späť
Spôsob dopravy: AUV
Počet prepravovaných osôb: 4
Cestovné náhrady: cestovné </t>
  </si>
  <si>
    <t>Richard Falat</t>
  </si>
  <si>
    <t>25OZ0393</t>
  </si>
  <si>
    <t xml:space="preserve">Cestovný príkaz
Termín: 17.6.2025
Účel: Kritérium SNP
Trasa: Dolná Krupá-Banská Bystrica a späť
Spôsob dopravy: AUV
Počet prepravovaných osôb: 1
Cestovné náhrady: cestovné </t>
  </si>
  <si>
    <t>25OZ0395</t>
  </si>
  <si>
    <t xml:space="preserve">Cestovný príkaz
Termín: 17.6.2025
Účel: Kritérium SNP
Trasa: Nové Zámky-Banská Bystrica a späť
Spôsob dopravy: AUV
Počet prepravovaných osôb: 2
Cestovné náhrady: cestovné </t>
  </si>
  <si>
    <t>Štefan Straňovský</t>
  </si>
  <si>
    <t>25OZ0392</t>
  </si>
  <si>
    <t>25OZ0399</t>
  </si>
  <si>
    <t xml:space="preserve">Cestovný príkaz
Termín: 17.6.2025
Účel: Kritérium SNP
Trasa: B. Mikuláš-Banská Bystrica a späť
Spôsob dopravy: AUV
Počet prepravovaných osôb: 2
Cestovné náhrady: cestovné </t>
  </si>
  <si>
    <t>25OZ0400</t>
  </si>
  <si>
    <t xml:space="preserve">Cestovný príkaz
Termín: 17.6.2025
Účel: finále detská PTS
Trasa: Šoporňa-Banská Bystrica a späť
Spôsob dopravy: AUV
Počet prepravovaných osôb: 4
Cestovné náhrady: cestovné </t>
  </si>
  <si>
    <t>Peter Tulala</t>
  </si>
  <si>
    <t>25OZ0401</t>
  </si>
  <si>
    <t xml:space="preserve">Cestovný príkaz
Termín: 17.6.2025
Účel: finále detská PTS
Trasa: Bojničky-Banská Bystrica a späť
Spôsob dopravy: AUV
Počet prepravovaných osôb: 4
Cestovné náhrady: cestovné </t>
  </si>
  <si>
    <t>25OZ0402</t>
  </si>
  <si>
    <t xml:space="preserve">Cestovný príkaz
Termín: 17.6.2025
Účel: Kritérium SNP
Trasa: Zvolen-Banská Bystrica a späť
Spôsob dopravy: AUV
Počet prepravovaných osôb: 3
Cestovné náhrady: cestovné </t>
  </si>
  <si>
    <t>Viera Palajová</t>
  </si>
  <si>
    <t>25OZ0398</t>
  </si>
  <si>
    <t xml:space="preserve">Cestovný príkaz
Termín: 17.6.2025
Účel: Kritérium SNP
Trasa: Martin-Banská Bystrica a späť
Spôsob dopravy: AUV
Počet prepravovaných osôb: 4
Cestovné náhrady: cestovné </t>
  </si>
  <si>
    <t>Ing. Dušan Machník</t>
  </si>
  <si>
    <t>PF250409</t>
  </si>
  <si>
    <t>8125030938</t>
  </si>
  <si>
    <t>PREVOD
Letenky Viedeň-Mannheim DE-Viedeň, 27-30.6.2025 pre 10 osôb, Bauhaus Junior Gala Mannheim DE</t>
  </si>
  <si>
    <t>PF250469</t>
  </si>
  <si>
    <t>FV250670</t>
  </si>
  <si>
    <t>PREVOD
Regeneračné pomôcky</t>
  </si>
  <si>
    <t>51239558</t>
  </si>
  <si>
    <t>ENERGYSPORT SK, s.r.o.</t>
  </si>
  <si>
    <t>PF250458</t>
  </si>
  <si>
    <t>003/2025</t>
  </si>
  <si>
    <t>Realizácia prenášky "Základy vzpieračských cvičení" na sústredení vrhačskej sekcie 28.4-3.5.2025, Banská Bystrica</t>
  </si>
  <si>
    <t>40192971</t>
  </si>
  <si>
    <t>Vzpieranie pre všetkých
Ing. Mgr. Rudolf Lukáč</t>
  </si>
  <si>
    <t>PF250459</t>
  </si>
  <si>
    <t>1250623</t>
  </si>
  <si>
    <t>Prenájom rádiostaníc vo Verejnej rádiovej sieti RADIOPOL - 40 ks, 14-17.6.2025</t>
  </si>
  <si>
    <t>PF250468</t>
  </si>
  <si>
    <t>FV2500476</t>
  </si>
  <si>
    <t>Dopravné služby Bratislava-Schwechat AT a späť, 8.6.2025, 53.Internationales Franz-Schuster-Memorial U16</t>
  </si>
  <si>
    <t>35787228</t>
  </si>
  <si>
    <t>SATUR TRANSPORT, a.s.</t>
  </si>
  <si>
    <t>PF250466</t>
  </si>
  <si>
    <t>20250338</t>
  </si>
  <si>
    <t>Zabezpečenie stravovania pre 60 osôb, organizačný tím TIPOS Challenge Slovakia 7.6.2025, Trnava</t>
  </si>
  <si>
    <t>36836061</t>
  </si>
  <si>
    <t>TOP-RELAX s.r.o.</t>
  </si>
  <si>
    <t>PF250467</t>
  </si>
  <si>
    <t>20251942</t>
  </si>
  <si>
    <t>Samolepky na medaile 818 ks, Majstrovstvá Slovenska</t>
  </si>
  <si>
    <t>PF250470</t>
  </si>
  <si>
    <t>FA-33753</t>
  </si>
  <si>
    <t>Ubytovanie 25-26.6.2025 Bratislava - Marjová, Baran, ME družstiev Maribor 28-29.6.2025</t>
  </si>
  <si>
    <t>HOTEL SET s.r.o.</t>
  </si>
  <si>
    <t>PF250471</t>
  </si>
  <si>
    <t>2025030</t>
  </si>
  <si>
    <t>Časomiera - TIPOS Kritérium SNP 17.6.2025, Banská Bystrica</t>
  </si>
  <si>
    <t>PF250479</t>
  </si>
  <si>
    <t>3425019615</t>
  </si>
  <si>
    <t>4G Internet 07/2025</t>
  </si>
  <si>
    <t>PF250478</t>
  </si>
  <si>
    <t>1012542041</t>
  </si>
  <si>
    <t>Internet Flexilink MAN 07/2025</t>
  </si>
  <si>
    <t>PF250477</t>
  </si>
  <si>
    <t>25200227</t>
  </si>
  <si>
    <t>Nájom skladu 07/2025</t>
  </si>
  <si>
    <t>Športová hala Mladosť s.r.o.</t>
  </si>
  <si>
    <t>PF250474</t>
  </si>
  <si>
    <t>2025/8</t>
  </si>
  <si>
    <t>Mediálne služby 06/2025</t>
  </si>
  <si>
    <t>PF250476</t>
  </si>
  <si>
    <t>50250345</t>
  </si>
  <si>
    <t>Služby, energie a prevádzkové náklady v kancelárskych priestoroch 08/2025</t>
  </si>
  <si>
    <t>PF250475</t>
  </si>
  <si>
    <t>50250344</t>
  </si>
  <si>
    <t>PF250451</t>
  </si>
  <si>
    <t>451</t>
  </si>
  <si>
    <t>PREVOD
Ubytovanie 26-29.6.2025 pre 59 osôb, ME družstiev Maribor</t>
  </si>
  <si>
    <t>Atletska zveza Slovenije</t>
  </si>
  <si>
    <t>25OZ0376</t>
  </si>
  <si>
    <t>8452</t>
  </si>
  <si>
    <t xml:space="preserve">PREVOD: nákup PHM 
AUS - AA437HO , 34,590 l </t>
  </si>
  <si>
    <t>46625429</t>
  </si>
  <si>
    <t>CARDIF s.r.o. - SHELL 8219</t>
  </si>
  <si>
    <t>25OZ0375</t>
  </si>
  <si>
    <t>8924</t>
  </si>
  <si>
    <t xml:space="preserve">PREVOD: nákup PHM 
AUS - AA437HO , 29,280 l </t>
  </si>
  <si>
    <t>50331205</t>
  </si>
  <si>
    <t>GRK, s.r.o. - SHELL 8292</t>
  </si>
  <si>
    <t>25OZ0374</t>
  </si>
  <si>
    <t>7837</t>
  </si>
  <si>
    <t xml:space="preserve">PREVOD: nákup PHM 
AUS - AA437HO , 26,860 l </t>
  </si>
  <si>
    <t>25OZ0426</t>
  </si>
  <si>
    <t>15852</t>
  </si>
  <si>
    <t xml:space="preserve">PREVOD: nákup PHM 
AUS - AA437HO , 32,090 l </t>
  </si>
  <si>
    <t>25OZ0349</t>
  </si>
  <si>
    <t>6050</t>
  </si>
  <si>
    <t xml:space="preserve">PREVOD: nákup PHM 
AUS - AA437HO , 31,150 l </t>
  </si>
  <si>
    <t>25OZ0348</t>
  </si>
  <si>
    <t>5319</t>
  </si>
  <si>
    <t xml:space="preserve">PREVOD: nákup PHM 
AUS - AA437HO , 32,260 l </t>
  </si>
  <si>
    <t>53800974</t>
  </si>
  <si>
    <t>PSS Slovakia s.r.o. - SHELL 8225</t>
  </si>
  <si>
    <t>25OZ0338</t>
  </si>
  <si>
    <t>1797</t>
  </si>
  <si>
    <t xml:space="preserve">PREVOD: nákup PHM 
AUS - AA437HO , 25,930 l </t>
  </si>
  <si>
    <t>CARDIF s.r.o. - SHELL 8271</t>
  </si>
  <si>
    <t>25OZ0337</t>
  </si>
  <si>
    <t>948</t>
  </si>
  <si>
    <t xml:space="preserve">PREVOD: nákup PHM 
AUS - AA437HO , 33,000 l </t>
  </si>
  <si>
    <t>Efra s.r.o.</t>
  </si>
  <si>
    <t>25OZ0424</t>
  </si>
  <si>
    <t>05490</t>
  </si>
  <si>
    <t xml:space="preserve">Nákup PHM 
AUS - BL165DX , 70,62 l </t>
  </si>
  <si>
    <t>52275451</t>
  </si>
  <si>
    <t>BENZINOIL, spol. s r.o.</t>
  </si>
  <si>
    <t>25OZ0425</t>
  </si>
  <si>
    <t>17812</t>
  </si>
  <si>
    <t xml:space="preserve">Nákup PHM 
AUS - BL338LC , 47,65 l </t>
  </si>
  <si>
    <t>54107580</t>
  </si>
  <si>
    <t>MIMAT s.r.o.</t>
  </si>
  <si>
    <t>PF250481</t>
  </si>
  <si>
    <t>FV0027/25</t>
  </si>
  <si>
    <t>Správa webu SAZ - 1. polrok 2025</t>
  </si>
  <si>
    <t>25DPH0033</t>
  </si>
  <si>
    <t>Priznanie DPH z nadobudnutia služby, FP č. PF250481</t>
  </si>
  <si>
    <t>PF250482</t>
  </si>
  <si>
    <t>22/2025</t>
  </si>
  <si>
    <t>Mgr. Juraj Marcinát</t>
  </si>
  <si>
    <t>25OZ0414</t>
  </si>
  <si>
    <t>Náhrada za stratu času pre dobrovoľníkov
Termín: 20.5.2025
krajské kolo detskej PTS, Banská Bystrica
Počet osôb: 15
Rozsah: 116 odpracovaných hodín za 4,5 EUR/hod</t>
  </si>
  <si>
    <t>Osoba 159, 291-304</t>
  </si>
  <si>
    <t>25OZ0415</t>
  </si>
  <si>
    <t>Náhrada za stratu času pre dobrovoľníkov
Termín: 28.5.2025
krajské kolo detskej PTS, Bratislava
Počet osôb: 15
Rozsah: 111 odpracovaných hodín za 4,5 EUR/hod</t>
  </si>
  <si>
    <t>Osoba 305, 166, 52, 38, 306, 169, 307, 171, 172, 308, 247, 309, 310, 311, 175</t>
  </si>
  <si>
    <t>25OZ0416</t>
  </si>
  <si>
    <t>Náhrada za stratu času pre dobrovoľníkov
Termín: 1.6.2025
detský kros MDD, Trenčín
Počet osôb: 7
Rozsah: 49 odpracovaných hodín za 4,5 EUR/hod</t>
  </si>
  <si>
    <t>Osoba 210, 211, 212, 216, 218, 219, 220</t>
  </si>
  <si>
    <t>25OZ0417</t>
  </si>
  <si>
    <t>Náhrada za stratu času pre dobrovoľníkov
Termín: 9.6.2025
krajské kolo detskej PTS, Nové Zámky
Počet osôb: 16
Rozsah: 122 odpracovaných hodín za 4,5 EUR/hod</t>
  </si>
  <si>
    <t>Osoba 255, 256, 312-325</t>
  </si>
  <si>
    <t>25OZ0418</t>
  </si>
  <si>
    <t>Náhrada za stratu času pre dobrovoľníkov
Termín: 17.6.2025
finále detskej PTS, Banská Bystrica
Počet osôb: 9
Rozsah: 72 odpracovaných hodín za 4,5 EUR/hod</t>
  </si>
  <si>
    <t>Osoba 326, 292, 36, 327, 157, 328, 296, 26, 329</t>
  </si>
  <si>
    <t>25OZ0419</t>
  </si>
  <si>
    <t>Náhrada za stratu času pre dobrovoľníkov
Termín: 22.3.2025
Dudinská 50tka
Počet osôb: 1
Rozsah: 12 odpracovaných hodín za 4,5 EUR/hod</t>
  </si>
  <si>
    <t>Osoba 138</t>
  </si>
  <si>
    <t>PF250446</t>
  </si>
  <si>
    <t>2025052</t>
  </si>
  <si>
    <t>Potlač oblečenia - ruksaky, tričká, šiltovky
Časť nákladov</t>
  </si>
  <si>
    <t>47368161</t>
  </si>
  <si>
    <t>Print room s.r.o.</t>
  </si>
  <si>
    <t>25MZDY06</t>
  </si>
  <si>
    <t>Hrubé mzdy vyplatené osobám (zamestnancom) vrátane odvodov zamestnávateľa
počet fyzických osôb: 11
obdobie: jún 2025</t>
  </si>
  <si>
    <t>Osoba 1-10, 403</t>
  </si>
  <si>
    <t>Hrubé mzdy vyplatené osobám (zamestnancom) vrátane odvodov zamestnávateľa
počet fyzických osôb: 16
obdobie: jún 2025</t>
  </si>
  <si>
    <t>Osoba 13-20, 62, 109, 112, 104-107, 55</t>
  </si>
  <si>
    <t>Hrubé mzdy vyplatené osobám (zamestnancom) vrátane odvodov zamestnávateľa
počet fyzických osôb: 9
obdobie: jún 2025</t>
  </si>
  <si>
    <t>Osoba 21-24, 404, 113, 54, 114, 115</t>
  </si>
  <si>
    <t>PF250483</t>
  </si>
  <si>
    <t>2025/9</t>
  </si>
  <si>
    <t>Príprava podkladov pre médiá na mítingu Challenge Slovakia Trnava 7.6.2025, TIPOS Kritérium SNP Banská Bystrica 17.6.2025</t>
  </si>
  <si>
    <t>25OZ0453</t>
  </si>
  <si>
    <t xml:space="preserve">Cestovný príkaz
Termín: 17.6.2025
Účel: finále detská PTS
Trasa: Malá Ida-Banská Bystrica a späť
Spôsob dopravy: AUV
Počet prepravovaných osôb: 4
Cestovné náhrady: cestovné </t>
  </si>
  <si>
    <t>Jozef Biroš</t>
  </si>
  <si>
    <t>25OZ0434</t>
  </si>
  <si>
    <t xml:space="preserve">Cestovný príkaz - Ján Dömény
Termín: 18.6.2025
Účel: Kritérium SNP - odvozy výpravy na letisko
Trasa: Bratislava-Schwechat AT a späť
Spôsob dopravy: AUS BL807KK
Počet prepravovaných osôb: 3
Cestovné náhrady: cestovné </t>
  </si>
  <si>
    <t>25OZ0432</t>
  </si>
  <si>
    <t>Cestovný príkaz - Ján Dömény
Termín: 14-15.6.2025
Účel: MSR U18
Trasa: Bratislava-Banská Bystrica a späť
Spôsob dopravy: AUS BL838TY
Počet prepravovaných osôb: 1
Cestovné náhrady: preplatenie PHM - 36,70 l</t>
  </si>
  <si>
    <t xml:space="preserve">Cestovný príkaz
Termín: 14-15.6.2025
Účel: MSR U18, BB
Cestovné náhrady: stravné </t>
  </si>
  <si>
    <t>25OZ0430</t>
  </si>
  <si>
    <t xml:space="preserve">Cestovný príkaz
Termín: 7.6.2025
Účel: Challenge Slovakia, Trnava
Cestovné náhrady: stravné </t>
  </si>
  <si>
    <t>25OZ0431</t>
  </si>
  <si>
    <t xml:space="preserve">Cestovný príkaz
Termín: 13.6.2025
Účel: MSR U18, BB
Cestovné náhrady: stravné </t>
  </si>
  <si>
    <t>25OZ0448</t>
  </si>
  <si>
    <t>3264701259, 3266222510</t>
  </si>
  <si>
    <t>25.6., 30.6.2025</t>
  </si>
  <si>
    <t>Cestovný príkaz - Sophia Zápotočná
Termín: 26-30.6.2025
Účel: MED 2025 Maribor - zraz
Trasa: Brno-Bratislava a späť
Spôsob dopravy: BUS
Počet prepravovaných osôb: 1
Cestovné náhrady: cestovné</t>
  </si>
  <si>
    <t>06015697</t>
  </si>
  <si>
    <t>FlixBus CZ s.r.o.</t>
  </si>
  <si>
    <t>25OZ0435</t>
  </si>
  <si>
    <t>14805</t>
  </si>
  <si>
    <t>Cestovný príkaz - Ján Dömény
Termín: 30.6.2025
Účel: U20 Mannheim - odvoz z letiska
Cestovné náhrady: parking letisko</t>
  </si>
  <si>
    <t>08228</t>
  </si>
  <si>
    <t>Cestovný príkaz - Ján Dömény
Termín: 30.6.2025
Účel: U20 Mannheim - odvoz z letiska
Cestovné náhrady: diaľničná známka 10dňová</t>
  </si>
  <si>
    <t>Cestovný príkaz - Ján Dömény
Termín: 30.6.2025
Účel: U20 Mannheim - odvoz z letiska
Cestovné náhrady: stravné</t>
  </si>
  <si>
    <t>25OZ0467</t>
  </si>
  <si>
    <t xml:space="preserve">Cestovný príkaz
Termín: 17.6.2025
Účel: Kritérium SNP
Trasa: Dolný Kubín-Banská Bystrica a späť
Spôsob dopravy: AUV
Počet prepravovaných osôb: 2
Cestovné náhrady: cestovné </t>
  </si>
  <si>
    <t>Ing. Marián Keklák</t>
  </si>
  <si>
    <t>25OZ0446</t>
  </si>
  <si>
    <t>Náhrada za stratu času pre dobrovoľníkov
Termín: 2.6.2025
krajské kolo detskej PTS, Moldava n/B
Počet osôb: 12
Rozsah: 84 odpracovaných hodín za 4,5 EUR/hod</t>
  </si>
  <si>
    <t>Osoba 330-341</t>
  </si>
  <si>
    <t>25OZ0447</t>
  </si>
  <si>
    <t>Náhrada za stratu času pre dobrovoľníkov
Termín: 30.4.2025
krajské kolo detskej PTS, Žilina
Počet osôb: 11
Rozsah: 77 odpracovaných hodín za 4,5 EUR/hod</t>
  </si>
  <si>
    <t>Osoba 342-352</t>
  </si>
  <si>
    <t>25OZ0428</t>
  </si>
  <si>
    <t xml:space="preserve">Cestovný príkaz
Termín: 2-3.6.2025
Účel: školský šport - superfinále, BB
Cestovné náhrady: stravné </t>
  </si>
  <si>
    <t>Marek Lenčéš</t>
  </si>
  <si>
    <t>25OZ0429</t>
  </si>
  <si>
    <t xml:space="preserve">Cestovný príkaz
Termín: 27.6.2025
Účel: Meeting Mannheim - odvoz výpravy na letisko Schwechat AT
Cestovné náhrady: stravné </t>
  </si>
  <si>
    <t>25OZ0436</t>
  </si>
  <si>
    <t xml:space="preserve">Cestovný príkaz
Termín: 6-7.6.2025
Účel: Challenge Slovakia, Trnava
Cestovné náhrady: stravné </t>
  </si>
  <si>
    <t>25OZ0437</t>
  </si>
  <si>
    <t>25OZ0438</t>
  </si>
  <si>
    <t xml:space="preserve">Cestovný príkaz
Termín: 30.6.2025
Účel: Meeting Mannheim - odvoz výpravy z letiska Schwechat AT
Cestovné náhrady: stravné </t>
  </si>
  <si>
    <t>25OZ0440</t>
  </si>
  <si>
    <t>Cestovný príkaz
Termín: 9.6.2025
Účel: detská PTS
Trasa: Topoľčianky-Nové Zámky a späť
Spôsob dopravy: AUV
Počet prepravovaných osôb: 5
Cestovné náhrady: cestovné</t>
  </si>
  <si>
    <t>Hana Ferejová</t>
  </si>
  <si>
    <t>25OZ0454</t>
  </si>
  <si>
    <t>Peter Franko</t>
  </si>
  <si>
    <t>25OZ0449</t>
  </si>
  <si>
    <t xml:space="preserve">Cestovný príkaz
Termín: 17.6.2025
Účel: Kritérium SNP
Trasa: Košice-Banská Bystrica a späť
Spôsob dopravy: AUV
Počet prepravovaných osôb: 1
Cestovné náhrady: cestovné </t>
  </si>
  <si>
    <t>Pavel Pankuch</t>
  </si>
  <si>
    <t>25OZ0450</t>
  </si>
  <si>
    <t xml:space="preserve">Cestovný príkaz
Termín: 14.6.2025
Účel: Zasadanie sekčných trénerov, MSR dorast
Trasa: Košice-Banská Bystrica a späť
Spôsob dopravy: AUV
Počet prepravovaných osôb: 1
Cestovné náhrady: cestovné </t>
  </si>
  <si>
    <t>25OZ0451</t>
  </si>
  <si>
    <t xml:space="preserve">Cestovný príkaz
Termín: 14-15.6.2025
Účel: MSR dorast + viacboje
Trasa: Bratislava-Banská Bystrica a späť
Spôsob dopravy: AUV
Počet prepravovaných osôb: 1
Cestovné náhrady: cestovné </t>
  </si>
  <si>
    <t>25OZ0452</t>
  </si>
  <si>
    <t xml:space="preserve">Cestovný príkaz
Termín: 7.6.2025
Účel: Challenge Slovakia
Trasa: Bratislava-Trnava a späť
Spôsob dopravy: AUV
Počet prepravovaných osôb: 1
Cestovné náhrady: cestovné </t>
  </si>
  <si>
    <t>25OZ0456</t>
  </si>
  <si>
    <t xml:space="preserve">Cestovný príkaz
Termín: 13-18.6.2025
Účel: Kritérium SNP + MSR dorast
Trasa: Bratislava-Banská Bystrica a späť
Spôsob dopravy: AUV
Počet prepravovaných osôb: 3
Cestovné náhrady: cestovné </t>
  </si>
  <si>
    <t>Milan Drozda</t>
  </si>
  <si>
    <t>25OZ0457</t>
  </si>
  <si>
    <t>40-3277-743</t>
  </si>
  <si>
    <t xml:space="preserve">Cestovný príkaz - Filip Sauer
Termín: 27-30.5.2025
Účel: repre sústredenie štafiet U20,U23 - Turnov CZ
Trasa: Košice-Turnov CZ
Spôsob dopravy: vlak
Počet prepravovaných osôb: 1
Cestovné náhrady: cestovné </t>
  </si>
  <si>
    <t>ČSAD SVT Praha, s.r.o.</t>
  </si>
  <si>
    <t>1157</t>
  </si>
  <si>
    <t xml:space="preserve">Cestovný príkaz - Filip Sauer
Termín: 27-30.5.2025
Účel: repre sústredenie štafiet U20,U23 - Turnov CZ
Trasa: Turnov-Praha CZ 
Spôsob dopravy: vlak
Počet prepravovaných osôb: 1
Cestovné náhrady: cestovné </t>
  </si>
  <si>
    <t>368</t>
  </si>
  <si>
    <t xml:space="preserve">Cestovný príkaz - Filip Sauer
Termín: 27-30.5.2025
Účel: repre sústredenie štafiet U20,U23 - Turnov CZ
Trasa: Praha CZ-Košice
Spôsob dopravy: vlak
Počet prepravovaných osôb: 1
Cestovné náhrady: cestovné </t>
  </si>
  <si>
    <t>25OZ0458</t>
  </si>
  <si>
    <t>Oliver Libič</t>
  </si>
  <si>
    <t>25OZ0459</t>
  </si>
  <si>
    <t xml:space="preserve">Cestovný príkaz
Termín: 17.6.2025
Účel: Kritérium SNP
Trasa: Bratislava-Banská Bystrica a späť
Spôsob dopravy: AUV
Počet prepravovaných osôb: 3
Cestovné náhrady: cestovné </t>
  </si>
  <si>
    <t>Nicolas Špacír</t>
  </si>
  <si>
    <t>25OZ0460</t>
  </si>
  <si>
    <t xml:space="preserve">Cestovný príkaz
Termín: 30.6.2025
Úče: stretnutie MCRaŠ SR 
Trasa: Krupina-Bratislava a späť
Spôsob dopravy: AUV
Počet prepravovaných osôb: 1
Cestovné náhrady: cestovné </t>
  </si>
  <si>
    <t>25OZ0461</t>
  </si>
  <si>
    <t>Cestovný príkaz
Termín: 26-30.6.2025
Účel: MED 2025 Maribor - zraz
Trasa: SNV-Banská Bystrica a späť
Spôsob dopravy: AUV
Počet prepravovaných osôb: 2
Cestovné náhrady: cestovné</t>
  </si>
  <si>
    <t>25OZ0462</t>
  </si>
  <si>
    <t>Cestovný príkaz
Termín: 26-30.6.2025
Účel: MED 2025 Maribor - zraz
Trasa: Trnava-Bratislava a späť
Spôsob dopravy: AUV
Počet prepravovaných osôb: 2
Cestovné náhrady: cestovné</t>
  </si>
  <si>
    <t>Eva Hanuliaková</t>
  </si>
  <si>
    <t>25OZ0463</t>
  </si>
  <si>
    <t>Cestovný príkaz
Termín: 27-29.6.2025
Účel: MED 2025 Maribor
Trasa: Banská Bystrica-Maribor SLO a späť
Spôsob dopravy: AUV
Počet prepravovaných osôb: 3
Cestovné náhrady: cestovné</t>
  </si>
  <si>
    <t>Ján Zmoray</t>
  </si>
  <si>
    <t>25OZ0464</t>
  </si>
  <si>
    <t xml:space="preserve">Cestovný príkaz
Termín: 14.6.2025
Účel: Zasadanie sekčných trénerov
Trasa: Martin-Banská Bystrica a späť
Spôsob dopravy: AUV
Počet prepravovaných osôb: 1
Cestovné náhrady: cestovné </t>
  </si>
  <si>
    <t>25OZ0465</t>
  </si>
  <si>
    <t xml:space="preserve">Cestovný príkaz
Termín: 13.6.2025
Účel: SP beh do vrchu
Trasa: Martin-Donovaly a späť
Spôsob dopravy: AUV
Počet prepravovaných osôb: 1
Cestovné náhrady: cestovné </t>
  </si>
  <si>
    <t>25OZ0466</t>
  </si>
  <si>
    <t xml:space="preserve">Cestovný príkaz
Termín: 14-17.6.2025
Účel: Kritérium SNP + MSR viacboje
Trasa: Bratislava-Banská Bystrica a späť
Spôsob dopravy: AUV
Počet prepravovaných osôb: 1
Cestovné náhrady: cestovné </t>
  </si>
  <si>
    <t>25OZ0468</t>
  </si>
  <si>
    <t xml:space="preserve">Cestovný príkaz
Termín: 17.6.2025
Účel: Kritérium SNP
Trasa: Ladzany-Banská Bystrica a späť
Spôsob dopravy: AUV
Počet prepravovaných osôb: 1
Cestovné náhrady: cestovné </t>
  </si>
  <si>
    <t>Peter Kúš</t>
  </si>
  <si>
    <t>25OZ0441</t>
  </si>
  <si>
    <t>202505/15, 202503/33, 202506/4, 202506/10</t>
  </si>
  <si>
    <t>11.5., 14.3., 5.6., 8.6.2025</t>
  </si>
  <si>
    <t>Refundácia nákladov na prípravu športovca zaradeného v ZPM - Delia Farajpour
Účel: 4x regenerácia</t>
  </si>
  <si>
    <t>54956552</t>
  </si>
  <si>
    <t>Victory Fyzio, s.r.o.</t>
  </si>
  <si>
    <t>1510403579</t>
  </si>
  <si>
    <t>Refundácia nákladov na prípravu športovca zaradeného v ZPM - Delia Farajpour
Účel: športová obuv</t>
  </si>
  <si>
    <t>2025846699</t>
  </si>
  <si>
    <t>Refundácia nákladov na prípravu športovca zaradeného v ZPM - Delia Farajpour
Účel: výživové doplnky</t>
  </si>
  <si>
    <t>25OZ0442</t>
  </si>
  <si>
    <t>1510418337</t>
  </si>
  <si>
    <t>Refundácia nákladov na prípravu športovca zaradeného v ZPM - Filip Németh
Účel: športové oblečenie</t>
  </si>
  <si>
    <t>25OZ0443</t>
  </si>
  <si>
    <t>0041</t>
  </si>
  <si>
    <t>Refundácia nákladov na prípravu športovca zaradeného v ZPM - Anna Vasilcová
Účel: športová lekárska prehliadka</t>
  </si>
  <si>
    <t>36481793</t>
  </si>
  <si>
    <t>M.V.Medicínske centrum spol. s r.o.</t>
  </si>
  <si>
    <t>8287111</t>
  </si>
  <si>
    <t xml:space="preserve">Refundácia nákladov na prípravu športovca zaradeného v ZPM - Anna Vasilcová
Cestovný príkaz
Termín: 13-14.6.2025
Účel: MSR dorast, Banská Bystrica
Cestovné náhrady: ubytovanie </t>
  </si>
  <si>
    <t>Správa účelových zariadení UMB BB</t>
  </si>
  <si>
    <t>25OZ0444</t>
  </si>
  <si>
    <t>INPL/25/03/11/01427</t>
  </si>
  <si>
    <t>Refundácia nákladov na prípravu športovca zaradeného v ZPM - Ronet Hauanga Hirka
Cestovný príkaz
Termín: 29.3.-27.4.2025
Účel: sústredenie Alicante ESP
Trasa: Viedeň AT-Alicante ESP a späť
Spôsob dopravy: lietadlo
Počet prepravovaných osôb: 1
Cestovné náhrady: Letenka
Časť nákladov</t>
  </si>
  <si>
    <t>eSky.pl S.A.</t>
  </si>
  <si>
    <t>25OZ0445</t>
  </si>
  <si>
    <t>25304353</t>
  </si>
  <si>
    <t>Refundácia nákladov na činnosť Klubu - halová sezóna 2025 - Maratón klub Rajec
Účel: výživové doplnky
Časť nákladov</t>
  </si>
  <si>
    <t>36293296</t>
  </si>
  <si>
    <t>KOMPAVA spol. s r.o.</t>
  </si>
  <si>
    <t>25OZ0473</t>
  </si>
  <si>
    <t>Refundácia nákladov na činnosť Klubu - halová sezóna 2025 - Mestský športový klub Vranov nad Topľou
Účel: doprava na HM VsAZ Nyiregyhaza HUN, 2.2.2025
Časť nákladov</t>
  </si>
  <si>
    <t>40998169</t>
  </si>
  <si>
    <t>Medzinárodná autobusová doprava Radovan Kos</t>
  </si>
  <si>
    <t>25OZ0472</t>
  </si>
  <si>
    <t>Cestovný príkaz
Termín: 26-30.6.2025
Účel: MED 2025 Maribor - zraz
Trasa: Sládkovičovo-Bratislava a späť
Spôsob dopravy: AUV
Počet prepravovaných osôb: 1
Cestovné náhrady: cestovné</t>
  </si>
  <si>
    <t>25OZ0471</t>
  </si>
  <si>
    <t>Cestovný príkaz
Termín: 1-2.6.2025
Účel: preteky Memoriál Josefa Odložila
Trasa: Bratislava-Praha CZ a späť
Spôsob dopravy: AUV
Počet prepravovaných osôb: 1
Cestovné náhrady: cestovné</t>
  </si>
  <si>
    <t>25OZ0474</t>
  </si>
  <si>
    <t>20250031</t>
  </si>
  <si>
    <t xml:space="preserve">Refundácia nákladov na činnosť Klubu - halová sezóna 2025 - Atletický oddiel TJ Slávia STU Bratislava
Účel: doprava na HM st. žiaci Nyiregyhaza HUN, 7-8.2.2025
</t>
  </si>
  <si>
    <t>50964038</t>
  </si>
  <si>
    <t>P.A.M.M., s.r.o.</t>
  </si>
  <si>
    <t>20250041</t>
  </si>
  <si>
    <t xml:space="preserve">Refundácia nákladov na činnosť Klubu - halová sezóna 2025 - Atletický oddiel TJ Slávia STU Bratislava
Účel: doprava na HM dorast Nyiregyhaza HUN, 14-15.2.2025
</t>
  </si>
  <si>
    <t>20250087</t>
  </si>
  <si>
    <t xml:space="preserve">Refundácia nákladov na činnosť Klubu - halová sezóna 2025 - Atletický oddiel TJ Slávia STU Bratislava
Účel: doprava na HM juniori Nyiregyhaza HUN, 7-8.3.2025
Časť nákladov
</t>
  </si>
  <si>
    <t>25OZ0469</t>
  </si>
  <si>
    <t>Cestovný príkaz
Termín: 28.-29.6.2025
Účel: Medzištátne stretnutie U18 Brno CZ
Cestovné náhrady: stravné</t>
  </si>
  <si>
    <t>Iveta Putalová</t>
  </si>
  <si>
    <t>ECZ828754</t>
  </si>
  <si>
    <t>Cestovný príkaz - Iveta Putalová
Termín: 28.-29.6.2025
Účel: Medzištátne stretnutie U18 Brno CZ
Cestovné náhrady: diaľničná známka CZ - 10 dňová</t>
  </si>
  <si>
    <t>21796858</t>
  </si>
  <si>
    <t>Mýto EU s.r.o.</t>
  </si>
  <si>
    <t>25OZ0470</t>
  </si>
  <si>
    <t>97</t>
  </si>
  <si>
    <t>Refundácia nákladov na prípravu športovca zaradeného v ZPM - Nela Gabčíková
Účel: športová obuv
Časť nákladov</t>
  </si>
  <si>
    <t>1510349681</t>
  </si>
  <si>
    <t>Refundácia nákladov na prípravu športovca zaradeného v ZPM - Nela Gabčíková
Účel: športová obuv</t>
  </si>
  <si>
    <t>1510360803</t>
  </si>
  <si>
    <t>PF250498</t>
  </si>
  <si>
    <t>2500120</t>
  </si>
  <si>
    <t>Ubytovanie 26-27.6.2025 pre 4 osoby, Bratislava, pred Junior Gala Mannheim</t>
  </si>
  <si>
    <t>25OZ0476</t>
  </si>
  <si>
    <t>VF1-0006/2025</t>
  </si>
  <si>
    <t>Refundácia nákladov na činnosť PZPM - Naša atletika, o.z.
Účel: športové oblečenie</t>
  </si>
  <si>
    <t>54589835</t>
  </si>
  <si>
    <t>HypeDress s.r.o.</t>
  </si>
  <si>
    <t>02/2025</t>
  </si>
  <si>
    <t>Refundácia nákladov na činnosť PZPM - Naša atletika, o.z.
Účel: trénerská činnosť 01/2025</t>
  </si>
  <si>
    <t>46452001</t>
  </si>
  <si>
    <t>Matej Mižičko</t>
  </si>
  <si>
    <t>04/2025</t>
  </si>
  <si>
    <t>Refundácia nákladov na činnosť PZPM - Naša atletika, o.z.
Účel: trénerská činnosť 02/2025
Časť nákladov</t>
  </si>
  <si>
    <t>25OZ0475</t>
  </si>
  <si>
    <t>1510087776</t>
  </si>
  <si>
    <t>Refundácia nákladov na prípravu športovca zaradeného v TOP SAZ - Tomáš  Veszelka
Účel: športová obuv</t>
  </si>
  <si>
    <t>520684</t>
  </si>
  <si>
    <t>Refundácia nákladov na prípravu športovca zaradeného v TOP SAZ - Tomáš  Veszelka
Účel: športové oblečenie</t>
  </si>
  <si>
    <t>Nike Factory Store Parndorf</t>
  </si>
  <si>
    <t>188</t>
  </si>
  <si>
    <t>Refundácia nákladov na prípravu športovca zaradeného v TOP SAZ - Tomáš  Veszelka
Účel: športové pomôcky</t>
  </si>
  <si>
    <t>2025005, 2025004</t>
  </si>
  <si>
    <t>Refundácia nákladov na prípravu športovca zaradeného v TOP SAZ - Tomáš  Veszelka
Účel: 2x fyzioterapia</t>
  </si>
  <si>
    <t>27207706</t>
  </si>
  <si>
    <t>Barna Medical s.r.o.</t>
  </si>
  <si>
    <t>PF250485</t>
  </si>
  <si>
    <t>2025/1</t>
  </si>
  <si>
    <t>Činnosť športového odborníka - sekčný tréner mládeže 02-05/2025</t>
  </si>
  <si>
    <t>45343667</t>
  </si>
  <si>
    <t>Mgr. Róbert Piaček</t>
  </si>
  <si>
    <t>PF250486</t>
  </si>
  <si>
    <t>20250051</t>
  </si>
  <si>
    <t>Sprostredkovanie dopravy BB-Trnava 27.5.2025 - prevoz atletického vybavenia</t>
  </si>
  <si>
    <t>46175059</t>
  </si>
  <si>
    <t>SLOVAKSERVIS s.r.o.</t>
  </si>
  <si>
    <t>PF2500491</t>
  </si>
  <si>
    <t>312500751</t>
  </si>
  <si>
    <t>Prístup do agentúrneho spravodajstva SITA - 06/2025</t>
  </si>
  <si>
    <t>PF250492</t>
  </si>
  <si>
    <t>16/2025</t>
  </si>
  <si>
    <t>Činnosť športového trénera športovca R. Ruffíniho ml. za mesiac 06/2025</t>
  </si>
  <si>
    <t>PF250494</t>
  </si>
  <si>
    <t>22513179</t>
  </si>
  <si>
    <t>Servis vozidla AA066HD</t>
  </si>
  <si>
    <t>35756764</t>
  </si>
  <si>
    <t>BOAT a.s.</t>
  </si>
  <si>
    <t>PF250493</t>
  </si>
  <si>
    <t>250380</t>
  </si>
  <si>
    <t>Autobusová preprava Banská Bystrica-Maribor SLO a späť, MED 2025 Maribor, 26-30.6.2025</t>
  </si>
  <si>
    <t>33558884</t>
  </si>
  <si>
    <t>Stanislav BOHDAN</t>
  </si>
  <si>
    <t>PF250495</t>
  </si>
  <si>
    <t>Činnosť sekčného trénera mládeže - 06/2025</t>
  </si>
  <si>
    <t>Zrážková daň - Činnosť sekčného trénera mládeže - 06/2025 k faktúre PF250495</t>
  </si>
  <si>
    <t>PF250497</t>
  </si>
  <si>
    <t>3/2025</t>
  </si>
  <si>
    <t>Správa sociálnych sietí SAZ - 06/2025</t>
  </si>
  <si>
    <t>PF250500</t>
  </si>
  <si>
    <t>Služba Membery + implementácia služby - 07/2025</t>
  </si>
  <si>
    <t>PF250501</t>
  </si>
  <si>
    <t>Mediálne služby - 05-06/2025</t>
  </si>
  <si>
    <t>PF250503</t>
  </si>
  <si>
    <t>20250052</t>
  </si>
  <si>
    <t>Sprostredkovanie dopravy Šamorín-Trnava 30.5.2025 - prevoz atletického vybavenia</t>
  </si>
  <si>
    <t>PF250505</t>
  </si>
  <si>
    <t>12/2025</t>
  </si>
  <si>
    <t>Činnosť reprezentačného trénera mládeže U16 - 06/2025</t>
  </si>
  <si>
    <t>Zrážková daň - Činnosť reprezentačného trénera mládeže U16 - 06/2025 k faktúre PF250505</t>
  </si>
  <si>
    <t>PF250484</t>
  </si>
  <si>
    <t>2506010</t>
  </si>
  <si>
    <t>Prenájom atletického štadióna 12-19.4.2025 - sústredenie bežeckej sekcie, Břeclav CZ</t>
  </si>
  <si>
    <t>18511830</t>
  </si>
  <si>
    <t>TJ Lokomotiva Břeclav, z.s.</t>
  </si>
  <si>
    <t>DÚ0070255</t>
  </si>
  <si>
    <t>007/0255</t>
  </si>
  <si>
    <t>Bankový poplatok za úhradu v zahraničnej mene k PF250484</t>
  </si>
  <si>
    <t>PF250515</t>
  </si>
  <si>
    <t>25130621</t>
  </si>
  <si>
    <t>Ubytovanie 11-15.6.2025 pre 33 osôb, SP v behu do vrchu juniori, Donovaly
Časť nákladov</t>
  </si>
  <si>
    <t>47565446</t>
  </si>
  <si>
    <t>Villa Gloria, s.r.o.</t>
  </si>
  <si>
    <t>30.5., 9.6.2025</t>
  </si>
  <si>
    <t>PREVOD
Ubytovanie 11-15.6.2025 pre 33 osôb, SP v behu do vrchu juniori, Donovaly
Časť nákladov</t>
  </si>
  <si>
    <t>PF250487</t>
  </si>
  <si>
    <t>20250601</t>
  </si>
  <si>
    <t>Ubytovanie 12-15.6.2025 pre 9 osôb, SP v behu do vrchu juniori, Donovaly</t>
  </si>
  <si>
    <t>43799442</t>
  </si>
  <si>
    <t>MarS SK s.r.o.</t>
  </si>
  <si>
    <t>PF250489</t>
  </si>
  <si>
    <t>2025033</t>
  </si>
  <si>
    <t>Zabezpečenie stravovania 13-14.6.2025, príprava na MSR dorast, BB
Časť nákladov</t>
  </si>
  <si>
    <t>Zabezpečenie stravovania 15-18.6.2025, príprava na Kritérium SNP, BB
Časť nákladov</t>
  </si>
  <si>
    <t>PF25046</t>
  </si>
  <si>
    <t>20250023</t>
  </si>
  <si>
    <t>Športovo-koordinačná príprava a realizácia medzinárodného atl. Mítingu - TIPOS Kritérium SNP, BB, 17.6.2025</t>
  </si>
  <si>
    <t>56348266</t>
  </si>
  <si>
    <t>ElentiaLingua s.r.o.</t>
  </si>
  <si>
    <t>PF250452</t>
  </si>
  <si>
    <t>2025.44.067</t>
  </si>
  <si>
    <t>PREVOD
Ubytovanie 28-29.6.2025, Junior Gala Mannheim DE pre 4 osoby</t>
  </si>
  <si>
    <t>Mannheimer Turn- und Sportgesellschaft 1899 e.V.</t>
  </si>
  <si>
    <t>PF250488</t>
  </si>
  <si>
    <t>82025</t>
  </si>
  <si>
    <t>Zabezpečenie stravovania - Kritérium SNP, 17.6.2025, BB</t>
  </si>
  <si>
    <t>53204603</t>
  </si>
  <si>
    <t>Jagnešák Lukáš</t>
  </si>
  <si>
    <t>Zabezpečenie pitného režimu - MSR dorast, 17.6.2025, BB</t>
  </si>
  <si>
    <t>PF250506</t>
  </si>
  <si>
    <t>25060006</t>
  </si>
  <si>
    <t>Výroba videa a fotografií - Detská PTS finále 17.6.2025, Banská Bystrica</t>
  </si>
  <si>
    <t>52869326</t>
  </si>
  <si>
    <t>STONED MEDIA s.r.o.</t>
  </si>
  <si>
    <t>PF250507</t>
  </si>
  <si>
    <t>2025017</t>
  </si>
  <si>
    <t>Administratívne služby - spracovanie vyúčtovania  06/2025</t>
  </si>
  <si>
    <t>PF250509</t>
  </si>
  <si>
    <t>07/2025</t>
  </si>
  <si>
    <t>Komentovanie podujatia Kritérium SNP, 17.6.2025, BB</t>
  </si>
  <si>
    <t>50088343</t>
  </si>
  <si>
    <t>Stanislav Ščepán - Stan Story</t>
  </si>
  <si>
    <t>PF250508</t>
  </si>
  <si>
    <t>354072</t>
  </si>
  <si>
    <t>Prenájom skladu 07/2025</t>
  </si>
  <si>
    <t>3605908</t>
  </si>
  <si>
    <t>PF250510</t>
  </si>
  <si>
    <t>7025014</t>
  </si>
  <si>
    <t>Spracovanie údajov do štatistiky pre účely ročenky - 2. štvrťrok 2025</t>
  </si>
  <si>
    <t>PF250511</t>
  </si>
  <si>
    <t>2025/07/01</t>
  </si>
  <si>
    <t>Časomiera, spracovanie výsledkov, on-line prenos, M-SR do 23r, viacboj 5-6.7.2025</t>
  </si>
  <si>
    <t>PF250513</t>
  </si>
  <si>
    <t>640787643</t>
  </si>
  <si>
    <t>Športová obuv - tenisky - Blšták - ZPMa príprava</t>
  </si>
  <si>
    <t>PF250514</t>
  </si>
  <si>
    <t>640787644</t>
  </si>
  <si>
    <t>Športové vybavenie - tašky repre</t>
  </si>
  <si>
    <t>25OZ0478</t>
  </si>
  <si>
    <t>Cestovné poistenie pre 59 osôb - 06/2025</t>
  </si>
  <si>
    <t>Cestovné poistenie pre 118 osôb - 06/2025</t>
  </si>
  <si>
    <t>PF250522</t>
  </si>
  <si>
    <t>20250019</t>
  </si>
  <si>
    <t>Lekárske zabezpečenie ME družstiev, Maribor, 26-30.6.2025</t>
  </si>
  <si>
    <t>36233404</t>
  </si>
  <si>
    <t>S&amp;A, spol. s r.o.</t>
  </si>
  <si>
    <t>PF250520</t>
  </si>
  <si>
    <t>250024</t>
  </si>
  <si>
    <t>Vysielanie priameho prenosu - Kritérium SNP, 17.6.2025, BB</t>
  </si>
  <si>
    <t>47563141</t>
  </si>
  <si>
    <t>ESO MEDIA s.r.o.</t>
  </si>
  <si>
    <t>PF250521</t>
  </si>
  <si>
    <t>250029</t>
  </si>
  <si>
    <t>Vysielanie priameho prenosu - MSR dospelí, 5-6.7.2025, Nové Zámky</t>
  </si>
  <si>
    <t>PF250519</t>
  </si>
  <si>
    <t>250023</t>
  </si>
  <si>
    <t>Vysielanie priameho prenosu - MSR dorast, MSR viacboj juniori, dospelí, 14-15.6.2025, Nové Zámky</t>
  </si>
  <si>
    <t>25OZ0483</t>
  </si>
  <si>
    <t xml:space="preserve">Cestovný príkaz
Termín: 17.6.2025
Účel: finále detská PTS
Trasa: Partizánske-Banská Bystrica a späť
Spôsob dopravy: AUV
Počet prepravovaných osôb: 4
Cestovné náhrady: cestovné </t>
  </si>
  <si>
    <t>Jana Seidlová</t>
  </si>
  <si>
    <t>25OZ0482</t>
  </si>
  <si>
    <t xml:space="preserve">Cestovný príkaz
Termín: 17.6.2025
Účel: finále detská PTS
Trasa: Myjava-Banská Bystrica a späť
Spôsob dopravy: AUV
Počet prepravovaných osôb: 4
Cestovné náhrady: cestovné </t>
  </si>
  <si>
    <t>Jaroslav Moravec</t>
  </si>
  <si>
    <t>25OZ0481</t>
  </si>
  <si>
    <t>Zuzana Moravcová</t>
  </si>
  <si>
    <t>25OZ0484</t>
  </si>
  <si>
    <t>2-22-205620</t>
  </si>
  <si>
    <t>Cestovný príkaz - Libor Charfreitag
Termín: 26-30.6.2025
Účel: MED 2025 Maribor - zraz
Cestovné náhrady: termobox</t>
  </si>
  <si>
    <t>EURONOVA d.o.o.</t>
  </si>
  <si>
    <t>25OZ0485</t>
  </si>
  <si>
    <t>2025034</t>
  </si>
  <si>
    <t>Refundácia nákladov na usporiadanie atl. Podujatia - Atletický klub Krupina
Rozbehajme Krupinu 28.6.2025
Účel: časomiera
Časť nákladov</t>
  </si>
  <si>
    <t>PF250525</t>
  </si>
  <si>
    <t>0925</t>
  </si>
  <si>
    <t>Autobusová preprava rozhodcov Košice-Nyiregyhaza HUN a späť, 8.3.2025 - HMSR juniori</t>
  </si>
  <si>
    <t>25OZ0486</t>
  </si>
  <si>
    <t>2503049</t>
  </si>
  <si>
    <t>Refundácia nákladov na činnosť Klubu - halová sezóna 2025 - Atletický klub Martin
Účel: preprava osôb 7-8.3.2025, Martin-Nyiregyhaza HUN a späť, MSR juniori</t>
  </si>
  <si>
    <t>36814989</t>
  </si>
  <si>
    <t>MT - LINES, a.s.</t>
  </si>
  <si>
    <t>25204016</t>
  </si>
  <si>
    <t>Refundácia nákladov na činnosť Klubu - halová sezóna 2025 - Atletický klub Martin
Účel: prenájom motorového vozidla, 15.2.2025, MSR dorast, Nyiregyhaza HUN</t>
  </si>
  <si>
    <t>31598048</t>
  </si>
  <si>
    <t>AUTONA s.r.o.</t>
  </si>
  <si>
    <t>25OZ0487</t>
  </si>
  <si>
    <t>F/106.678</t>
  </si>
  <si>
    <t>Refundácia nákladov na prípravu športovca zaradeného v ZPM - Denis Bartek 
Cestovný príkaz
Termín: 1-15.4.2025
Účel: sústredenie Magaluf ESP
Cestovné náhrady: ubytovanie 
Časť nákladov</t>
  </si>
  <si>
    <t>GUSTAV WILHELM GRÄWERT, Hotel Samos, Magaluf ESP</t>
  </si>
  <si>
    <t>25OZ0488</t>
  </si>
  <si>
    <t>10003151637</t>
  </si>
  <si>
    <t>Refundácia nákladov na prípravu športovca zaradeného v ZPM - Anabel Beláková 
Účel: výživové doplnky</t>
  </si>
  <si>
    <t>1510152905</t>
  </si>
  <si>
    <t>Refundácia nákladov na prípravu športovca zaradeného v ZPM - Anabel Beláková 
Účel: športová obuv</t>
  </si>
  <si>
    <t>10003323799</t>
  </si>
  <si>
    <t>25OZ0489</t>
  </si>
  <si>
    <t>06/04/2025</t>
  </si>
  <si>
    <t>Refundácia nákladov na prípravu športovca zaradeného v ZPM - Filip Calík 
Cestovný príkaz
Termín: 5-16.4.2025
Účel: sústredenie Makarska CRO
Cestovné náhrady: ubytovanie 
Časť nákladov</t>
  </si>
  <si>
    <t>Tatjana Marinovič</t>
  </si>
  <si>
    <t>25OZ0490</t>
  </si>
  <si>
    <t>1510390634</t>
  </si>
  <si>
    <t>1510413858</t>
  </si>
  <si>
    <t>25OZ0491</t>
  </si>
  <si>
    <t>FT 001/8631</t>
  </si>
  <si>
    <t xml:space="preserve">Refundácia nákladov na prípravu športovca zaradeného v ZPM - Jakub Nemec
Cestovný príkaz
Termín: 19.3.-1.4.2025
Účel: sústredenie Faro POR
Cestovné náhrady: ubytovanie </t>
  </si>
  <si>
    <t>SPORT TRAVEL Viagens e Turismo, Lda
Portugal</t>
  </si>
  <si>
    <t>18906</t>
  </si>
  <si>
    <t>Refundácia nákladov na prípravu športovca zaradeného v ZPM - Jakub Nemec
Účel: športové oblečenie</t>
  </si>
  <si>
    <t>53706790</t>
  </si>
  <si>
    <t>Retailors Slovakia s.r.o.</t>
  </si>
  <si>
    <t>01778</t>
  </si>
  <si>
    <t>Refundácia nákladov na prípravu športovca zaradeného v ZPM - Jakub Nemec
Účel: výživové doplnky</t>
  </si>
  <si>
    <t>45962025</t>
  </si>
  <si>
    <t>23845</t>
  </si>
  <si>
    <t>000331</t>
  </si>
  <si>
    <t>36007820</t>
  </si>
  <si>
    <t>MLO SLOVAKIA, s.r.o.</t>
  </si>
  <si>
    <t>25OZ0492</t>
  </si>
  <si>
    <t>655/58</t>
  </si>
  <si>
    <t>Refundácia nákladov na prípravu športovca zaradeného v ZPM - Matej Dzian
Účel: športové oblečenie</t>
  </si>
  <si>
    <t>44156979</t>
  </si>
  <si>
    <t>SPORTISIMO SK s.r.o.</t>
  </si>
  <si>
    <t>656/139</t>
  </si>
  <si>
    <t>Refundácia nákladov na prípravu športovca zaradeného v ZPM - Matej Dzian
Účel: športové oblečenie
Časť nákladov</t>
  </si>
  <si>
    <t>9440044407</t>
  </si>
  <si>
    <t>Refundácia nákladov na prípravu športovca zaradeného v ZPM - Matej Dzian
Účel: cestovné poistenie - celoročné 2.4.2025-1.4.2026</t>
  </si>
  <si>
    <t>53812948</t>
  </si>
  <si>
    <t>UNIQA pojišťovna, a.s.</t>
  </si>
  <si>
    <t>SK44155</t>
  </si>
  <si>
    <t>Refundácia nákladov na prípravu športovca zaradeného v ZPM - Matej Dzian
Účel: výživové doplnky</t>
  </si>
  <si>
    <t>53777638</t>
  </si>
  <si>
    <t>StretchFit SLOVENSKO</t>
  </si>
  <si>
    <t>00375</t>
  </si>
  <si>
    <t>Refundácia nákladov na prípravu športovca zaradeného v ZPM - Matej Dzian
Účel: regenerácia</t>
  </si>
  <si>
    <t>31638708</t>
  </si>
  <si>
    <t>Kúpele Nimnica a.s.</t>
  </si>
  <si>
    <t>1510328274</t>
  </si>
  <si>
    <t>Refundácia nákladov na prípravu športovca zaradeného v ZPM - Matej Dzian
Účel: športová obuv</t>
  </si>
  <si>
    <t>Refundácia nákladov na prípravu športovca zaradeného v ZPM - Matej Dzian
Cestovný príkaz
Termín: 3.5.2025
Účel: preteky - ZsAZ družstvá
Trasa: Nové m/V-Nové Zámky a späť
Spôsob dopravy: AUV
Počet prepravovaných osôb: 3
Cestovné náhrady: cestovné 
Časť nákladov</t>
  </si>
  <si>
    <t>Matej Dzian</t>
  </si>
  <si>
    <t xml:space="preserve">Refundácia nákladov na prípravu športovca zaradeného v ZPM - Matej Dzian
Cestovný príkaz
Termín: 10.5.2025
Účel: preteky - MMaS družstvá dorast, juniori
Trasa: Nové m/V-Olomouc CZ a späť
Spôsob dopravy: AUV
Počet prepravovaných osôb: 3
Cestovné náhrady: cestovné </t>
  </si>
  <si>
    <t xml:space="preserve">Refundácia nákladov na prípravu športovca zaradeného v ZPM - Matej Dzian
Cestovný príkaz
Termín: 14.6.2025
Účel: preteky - družstvá Moravy a Slezska
Trasa: Nové m/V-Třinec CZ a späť
Spôsob dopravy: AUV
Počet prepravovaných osôb: 2
Cestovné náhrady: cestovné </t>
  </si>
  <si>
    <t>20252118</t>
  </si>
  <si>
    <t>50699431</t>
  </si>
  <si>
    <t>REVIXA s.r.o.</t>
  </si>
  <si>
    <t>1510411300</t>
  </si>
  <si>
    <t>PF250526</t>
  </si>
  <si>
    <t>FA-2539749</t>
  </si>
  <si>
    <t>PREVOD
Technické vybavenie - notebook, klávesnica, myš</t>
  </si>
  <si>
    <t>36212466</t>
  </si>
  <si>
    <t>Datacomp s.r.o.</t>
  </si>
  <si>
    <t>PF250523</t>
  </si>
  <si>
    <t>PR služby - Kritérium SNP, 17.6.2025 BB</t>
  </si>
  <si>
    <t>50049593</t>
  </si>
  <si>
    <t>SPR media, s.r.o.</t>
  </si>
  <si>
    <t>PF250524</t>
  </si>
  <si>
    <t>PR služby - TIPOS PTS BB, 06/2025</t>
  </si>
  <si>
    <t>25OZ0493</t>
  </si>
  <si>
    <t>Náhrada za stratu času pre dobrovoľníkov
Termín: 11.6.2025
Detský kros, Trnava
Počet osôb: 5
Rozsah: 40 odpracovaných hodín za 4,5 EUR/hod</t>
  </si>
  <si>
    <t>Osoba 188, 187, 181, 179, 56</t>
  </si>
  <si>
    <t>25OZ0479</t>
  </si>
  <si>
    <t>Náhrada za stratu času pre dobrovoľníkov
Termín: 7.6.2025
Challenge Slovakia, Trnava
Počet osôb: 47
Rozsah: 641,5 odpracovaných hodín za 4,5 EUR/hod</t>
  </si>
  <si>
    <t>Osoba 6, 353, 64, 45, 27, 354, 148, 355, 57, 356, 357, 358, 359, 145, 146, 147, 149, 360, 114, 361, 249, 362, 363, 364, 65, 59, 58, 365, 366, 186, 367, 368, 369, 370, 371, 188, 182, 372, 373, 311, 187, 61, 374, 89, 242, 88, 375</t>
  </si>
  <si>
    <t>25OZ0480</t>
  </si>
  <si>
    <t>16.7., 21.7.2025</t>
  </si>
  <si>
    <t>Náhrada za stratu času pre dobrovoľníkov
Termín: 17.6.2025
Kritérium SNP, Banská Bystrica
Počet osôb: 53
Rozsah: 891,5 odpracovaných hodín za 4,5 EUR/hod</t>
  </si>
  <si>
    <t>Osoba 6, 290, 64, 117, 376, 27, 39, 63, 148, 377, 151, 378, 379, 32, 380, 381, 144, 145, 382, 383, 159, 384, 147, 385, 70, 71, 386, 387, 388, 362, 255, 389, 249, 390, 391, 392, 393, 394, 150, 395, 205, 396, 397, 261, 283, 316, 247, 89, 398, 242, 375, 88, 399</t>
  </si>
  <si>
    <t>25OZ0494</t>
  </si>
  <si>
    <t>Refundácia nákladov na činnosť Klubu - halová sezóna 2025 - Atletický klub Krupina
Účel: Náhrada za stratu času pre dobrovoľníka - trénera
Termín: 01-03/2025
Počet osôb: 1
Rozsah: 125h odpracovaných hodín za 4 EUR/hod
Časť nákladov</t>
  </si>
  <si>
    <t>Osoba 24</t>
  </si>
  <si>
    <t>PF250527</t>
  </si>
  <si>
    <t>Ekonomické služby - 04/2025</t>
  </si>
  <si>
    <t>PF250528</t>
  </si>
  <si>
    <t>2025021</t>
  </si>
  <si>
    <t>Ekonomické služby - 05/2025</t>
  </si>
  <si>
    <t>PF250529</t>
  </si>
  <si>
    <t>2025026</t>
  </si>
  <si>
    <t>Ekonomické služby - 06/2025</t>
  </si>
  <si>
    <t>PF250531</t>
  </si>
  <si>
    <t>Mobilné telefóny 10.7.-9.8.2025
Časť nákladov</t>
  </si>
  <si>
    <t>25OZ0499</t>
  </si>
  <si>
    <t xml:space="preserve">Cestovný príkaz
Termín: 17.6.2025
Účel: finále detská PTS
Trasa: Sereď-Banská Bystrica a späť
Spôsob dopravy: AUV
Počet prepravovaných osôb: 4
Cestovné náhrady: cestovné </t>
  </si>
  <si>
    <t>Roman Gombárik</t>
  </si>
  <si>
    <t>25OZ0500</t>
  </si>
  <si>
    <t>Andrea Gombáriková</t>
  </si>
  <si>
    <t>25OZ0501</t>
  </si>
  <si>
    <t>40-9446-714</t>
  </si>
  <si>
    <t>Cestovný príkaz - Tamara Balajová
Termín: 26-30.6.2025
Účel: MED 2025 Maribor - zraz
Trasa: Brno-Bratislava
Spôsob dopravy: VLAK 26.6.2025
Počet prepravovaných osôb: 1
Cestovné náhrady: cestovné</t>
  </si>
  <si>
    <t>70994226</t>
  </si>
  <si>
    <t>České dráhy, a.s.</t>
  </si>
  <si>
    <t>25OZ0495</t>
  </si>
  <si>
    <t>Refundácia nákladov na činnosť PZPM - Bežecký športový klub Banská Bystrica
Účel: čistá mzda trénera 01/2025
Časť nákladov</t>
  </si>
  <si>
    <t>Osoba 400</t>
  </si>
  <si>
    <t>VF007/25</t>
  </si>
  <si>
    <t>Refundácia nákladov na činnosť PZPM - Bežecký športový klub Banská Bystrica
Účel: prenájom športovej haly - 01,02/2025</t>
  </si>
  <si>
    <t>Stredná športová škola
Trieda SNP, Banská Bystrica</t>
  </si>
  <si>
    <t>VF029/25</t>
  </si>
  <si>
    <t>Refundácia nákladov na činnosť PZPM - Bežecký športový klub Banská Bystrica
Účel: prenájom športovej haly - 03,04/2025
Časť nákladov</t>
  </si>
  <si>
    <t>25OZ0496</t>
  </si>
  <si>
    <t>Náhrada za stratu času pre dobrovoľníkov
Termín: 17.6.2025
Kritérium SNP, Banská Bystrica
Počet osôb: 1
Rozsah: 36 odpracovaných hodín za 4,5 EUR/hod</t>
  </si>
  <si>
    <t>Osoba 148</t>
  </si>
  <si>
    <t>Náhrada za stratu času pre dobrovoľníkov
Termín: 7.6.2025
Challenge Slovakia, Trnava
Počet osôb: 2
Rozsah: 22,5 odpracovaných hodín za 4,5 EUR/hod</t>
  </si>
  <si>
    <t>Osoba 401, 402</t>
  </si>
  <si>
    <t>25OZ0502</t>
  </si>
  <si>
    <t>2102500020</t>
  </si>
  <si>
    <t>Refundácia nákladov na prípravu športovca zaradeného v ZPM - Filip Sauer
Účel: zdravotnícka pomôcka</t>
  </si>
  <si>
    <t>06578659</t>
  </si>
  <si>
    <t>S1W, s.r.o.</t>
  </si>
  <si>
    <t>10003344038</t>
  </si>
  <si>
    <t>Refundácia nákladov na prípravu športovca zaradeného v ZPM - Filip Sauer
Účel: doplnky výživy</t>
  </si>
  <si>
    <t>1510337010</t>
  </si>
  <si>
    <t>Refundácia nákladov na prípravu športovca zaradeného v ZPM - Filip Sauer
Účel: športové oblečenie a obuv</t>
  </si>
  <si>
    <t>161</t>
  </si>
  <si>
    <t>Refundácia nákladov na prípravu športovca zaradeného v ZPM - Filip Sauer
Účel: 20 vstupová permanentka do posilňovne</t>
  </si>
  <si>
    <t>51908182</t>
  </si>
  <si>
    <t>UNIVERSAL GYM SRO s.r.o.</t>
  </si>
  <si>
    <t>1510354835</t>
  </si>
  <si>
    <t>Refundácia nákladov na prípravu športovca zaradeného v ZPM - Filip Sauer
Účel: športová obuv</t>
  </si>
  <si>
    <t>PF250537</t>
  </si>
  <si>
    <t>2025001</t>
  </si>
  <si>
    <t>Refundácia nákladov na činnosť Klubu - halová sezóna 2025 - Atletický oddiel Olympia Považská Bystrica
Účel: Preprava osôb 25.1.2025, Považská Bystrica-Ostrava CZ a späť, M-SsAZ st.žiaci, dorast</t>
  </si>
  <si>
    <t>53375050</t>
  </si>
  <si>
    <t>DORTRANS s.r.o.</t>
  </si>
  <si>
    <t>7050010649</t>
  </si>
  <si>
    <t>Refundácia nákladov na činnosť Klubu - halová sezóna 2025 - Atletický oddiel Olympia Považská Bystrica
Účel: cestovné poistenie pre 48 osôb 25.1.2025, M-SsAZ st.žiaci, dorast - Ostrava CZ
Časť nákladov</t>
  </si>
  <si>
    <t>31595545</t>
  </si>
  <si>
    <t>KOMUNÁLNA poisťovňa, a.s.</t>
  </si>
  <si>
    <t>PF250536</t>
  </si>
  <si>
    <t>AO/20/2025</t>
  </si>
  <si>
    <t>Prenájom športových priestorov - Spoločné M-SR a ČR v behu na 10.000m na dráhe, 27.4.2025, Považská Bystrica</t>
  </si>
  <si>
    <t>14223147</t>
  </si>
  <si>
    <t>Atletický oddiel Sparta Považská Bystrica</t>
  </si>
  <si>
    <t>25OZ0505</t>
  </si>
  <si>
    <t>1510311801</t>
  </si>
  <si>
    <t>Refundácia nákladov na prípravu športovca zaradeného v ZPM - Natália Drozdová
Účel: športová obuv
Časť nákladov</t>
  </si>
  <si>
    <t>8</t>
  </si>
  <si>
    <t>Refundácia nákladov na prípravu športovca zaradeného v ZPM - Natália Drozdová
Účel: regenerácia</t>
  </si>
  <si>
    <t>52440672</t>
  </si>
  <si>
    <t>Strongy´s s.r.o.</t>
  </si>
  <si>
    <t>PF250541</t>
  </si>
  <si>
    <t>142</t>
  </si>
  <si>
    <t>Masérske služby - MED Maribor 26-30.6.2025</t>
  </si>
  <si>
    <t>25OZ0506</t>
  </si>
  <si>
    <t>Refundácia nákladov na prípravu športovca zaradeného v ZPM - Martin Varhaník
Cestovný príkaz 
Termín: 6.-22.1.2025
Účel: sústredenie Gran Canaria ESP
Cestovné náhrady: stravné
Časť nákladov</t>
  </si>
  <si>
    <t>Martin Varhaník</t>
  </si>
  <si>
    <t>PF250539</t>
  </si>
  <si>
    <t>255000319</t>
  </si>
  <si>
    <t>Športové doplnky a oblečenie - chladiace vložky, uteráky, rukávy, vesty, tričká, pásy</t>
  </si>
  <si>
    <t>46714511</t>
  </si>
  <si>
    <t>PP SAFETY s.r.o.</t>
  </si>
  <si>
    <t>25OZ0510</t>
  </si>
  <si>
    <t>Cestovný príkaz
Termín: 18.7.2025
Účel: odvoz výpravy na letisko Schwechat AT, SU Bochum 18-28.7.2025
Cestovné náhrady: stravné</t>
  </si>
  <si>
    <t>25OZ0511</t>
  </si>
  <si>
    <t>Cestovný príkaz
Termín: 22.7.2025
Účel: odvoz výpravy na letisko Schwechat AT, SU Bochum 18-28.7.2025
Cestovné náhrady: stravné</t>
  </si>
  <si>
    <t>25OZ0509</t>
  </si>
  <si>
    <t>Cestovný príkaz
Termín: 5. a 6.7.2025
Účel: MSR U23, Nové Zámky
Cestovné náhrady: stravné</t>
  </si>
  <si>
    <t>25OZ0507</t>
  </si>
  <si>
    <t xml:space="preserve">Cestovný príkaz
Termín: 17.6.2025
Účel: finále detská PTS
Trasa: Hradište-Banská Bystrica a späť
Spôsob dopravy: AUV
Počet prepravovaných osôb: 4
Cestovné náhrady: cestovné </t>
  </si>
  <si>
    <t>Anton Fodora</t>
  </si>
  <si>
    <t>25OZ0508</t>
  </si>
  <si>
    <t>Cestovný príkaz - Adrián Baran
Termín: 25-30.6.2025
Účel: MED 2025 Maribor - zraz
Trasa: Nižný Hrušov-Košice a späť
Spôsob dopravy: AUV
Počet prepravovaných osôb: 1
Cestovné náhrady: cestovné</t>
  </si>
  <si>
    <t>Adrián Baran</t>
  </si>
  <si>
    <t>618,623</t>
  </si>
  <si>
    <t>24.6., 30.6.2025</t>
  </si>
  <si>
    <t>Cestovný príkaz - Adrián Baran
Termín: 25-30.6.2025
Účel: MED 2025 Maribor - zraz
Trasa: Košice-Bratislava a späť
Spôsob dopravy: VLAK
Počet prepravovaných osôb: 1
Cestovné náhrady: cestovné</t>
  </si>
  <si>
    <t>PF250540</t>
  </si>
  <si>
    <t>2025/07/02</t>
  </si>
  <si>
    <t>Časomiera, spracovanie výsledkov, on-line prenos, MSR juniori, Košice 12-13.7.2025</t>
  </si>
  <si>
    <t>PF250530</t>
  </si>
  <si>
    <t>70250188</t>
  </si>
  <si>
    <t>Doručovateľský servis - 06/2025</t>
  </si>
  <si>
    <t>25OZ0512</t>
  </si>
  <si>
    <t>Cestovný príkaz 
Termín: 26.-30.6.2025
Účel: MED Maribor 26-30.6.2025
Cestovné náhrady: stravné pre 39 osôb</t>
  </si>
  <si>
    <t>Baluch, Ilgo, Dömötör, Mazúch, Blšták, Veszelka, Ruffíni, Antalec, Kováč S., Michalec, Nemec, Janíček, Labuda, Štinčík, Hanic, Marček, Zápotočná, Páleniková, Perončíková, Balajová, Lenhartová, Boľošová, Bódiková, Kaňuchová, Hanuliaková P., Farajpour, Kovačovicová, Strýčková, Suranová, Šupicová, Charfreitag, Repčík, Kováč E., Korba, Pelikán, Slouka, Ruffíni st., Oravec, Hanuliaková E.</t>
  </si>
  <si>
    <t>Cestovný príkaz 
Termín: 25.-30.6.2025
Účel: MED Maribor 26-30.6.2025
Cestovné náhrady: stravné pre 2 osoby</t>
  </si>
  <si>
    <t>Baran, Marjová</t>
  </si>
  <si>
    <t>Cestovný príkaz 
Termín: 26.-29.6.2025
Účel: MED Maribor 26-30.6.2025
Cestovné náhrady: stravné pre 15 osôb</t>
  </si>
  <si>
    <t>Adlerová, Demešová, Forster, Ledecká, Bendová, Volko, Cellerová, Lomnický, Zmoray, Ďurec, Zapletalová, Bielek, Škvarka, Šuleková, Borovka</t>
  </si>
  <si>
    <t>PF250574</t>
  </si>
  <si>
    <t>2507173</t>
  </si>
  <si>
    <t xml:space="preserve">Ubytovanie pre 14 osôb, letný kemp vrhačskej sekcie 1-3.7.2025, Trenčín </t>
  </si>
  <si>
    <t>17055202</t>
  </si>
  <si>
    <t>Stredná odborná škola dopravná
Školská, Trenčín</t>
  </si>
  <si>
    <t>PF250575</t>
  </si>
  <si>
    <t>Stravovacie služby 1-3.7.2025 pre 21 osôb, letný kemp vrhačskej sekcie, Trenčín</t>
  </si>
  <si>
    <t>50899350</t>
  </si>
  <si>
    <t>Patriks PUB s.r.o.</t>
  </si>
  <si>
    <t>25OZ0515</t>
  </si>
  <si>
    <t xml:space="preserve">Refundácia nákladov na prípravu športovca zaradeného v ZPM - Patrik Dömötör
Cestovný príkaz 
Termín: 13.-15.1.2025
Účel: verejné preteky, Praha CZ
Trasa: Sládkovičovo-Praha CZ a späť
Spôsob dopravy: AUV
Počet prepravovaných osôb: 1
Cestovné náhrady: cestovné </t>
  </si>
  <si>
    <t>192081</t>
  </si>
  <si>
    <t xml:space="preserve">Refundácia nákladov na prípravu športovca zaradeného v ZPM - Patrik Dömötör
Cestovný príkaz 
Termín: 13.-15.1.2025
Účel: verejné preteky, Praha CZ
Cestovné náhrady: ubytovanie </t>
  </si>
  <si>
    <t>Ubytovna ASC Dukla, Praha</t>
  </si>
  <si>
    <t xml:space="preserve">Refundácia nákladov na prípravu športovca zaradeného v ZPM - Patrik Dömötör
Cestovný príkaz 
Termín: 3-4.2.2025
Účel: Czech indoor gala, Ostrava CZ
Trasa: Sládkovičovo-Ostrava CZ a späť
Spôsob dopravy: AUV
Počet prepravovaných osôb: 1
Cestovné náhrady: cestovné </t>
  </si>
  <si>
    <t>5011005</t>
  </si>
  <si>
    <t>07450770</t>
  </si>
  <si>
    <t>Family memory s.r.o.</t>
  </si>
  <si>
    <t>Refundácia nákladov na prípravu športovca zaradeného v ZPM - Patrik Dömötör
Cestovný príkaz 
Termín: 14-16.2.2025
Účel: Keely Clasic, Birmingham UK, bronzový míting
Trasa: Sládkovičovo-Schwechat AT a späť
Spôsob dopravy: AUV
Počet prepravovaných osôb: 1
Cestovné náhrady: cestovné</t>
  </si>
  <si>
    <t>0572329973937</t>
  </si>
  <si>
    <t>Refundácia nákladov na prípravu športovca zaradeného v ZPM - Patrik Dömötör
Cestovný príkaz 
Termín: 14-16.2.2025
Účel: Keely Clasic, Birmingham UK, bronzový míting
Trasa: Schwechat AT-Birmingham UK
Spôsob dopravy: lietadlo
Počet prepravovaných osôb: 1
Cestovné náhrady: letenka</t>
  </si>
  <si>
    <t>Air France</t>
  </si>
  <si>
    <t>2202220381953</t>
  </si>
  <si>
    <t>Refundácia nákladov na prípravu športovca zaradeného v ZPM - Patrik Dömötör
Cestovný príkaz 
Termín: 14-16.2.2025
Účel: Keely Clasic, Birmingham UK, bronzový míting
Trasa: Birmingham UK-Schwechat AT
Spôsob dopravy: lietadlo
Počet prepravovaných osôb: 1
Cestovné náhrady: letenka</t>
  </si>
  <si>
    <t>Deutsche Lufthansa AG</t>
  </si>
  <si>
    <t xml:space="preserve">Refundácia nákladov na prípravu športovca zaradeného v ZPM - Patrik Dömötör
Cestovný príkaz 
Termín: 19-21.2.2025
Účel: HMSR, Ostrava CZ
Trasa: Sládkovičovo-Ostrava CZ a späť
Spôsob dopravy: AUV
Počet prepravovaných osôb: 1
Cestovné náhrady: cestovné </t>
  </si>
  <si>
    <t>42500009</t>
  </si>
  <si>
    <t>Refundácia nákladov na prípravu športovca zaradeného v ZPM - Patrik Dömötör
Cestovný príkaz 
Termín: 19-21.2.2025
Účel: HMSR, Ostrava CZ
Cestovné náhrady: ubytovanie 
Časť nákladov</t>
  </si>
  <si>
    <t>21480958</t>
  </si>
  <si>
    <t>Apartment Hotel STUD. S.r.o.</t>
  </si>
  <si>
    <t xml:space="preserve">Refundácia nákladov na prípravu športovca zaradeného v ZPM - Patrik Dömötör
Cestovný príkaz 
Termín: 6-8.3.2025
Účel: HMSR juniori, Nyiregyhaza HU
Trasa: Sládkovičovo-Nyiregyhaza HU a späť
Spôsob dopravy: AUV
Počet prepravovaných osôb: 1
Cestovné náhrady: cestovné </t>
  </si>
  <si>
    <t>SW1-2025-17</t>
  </si>
  <si>
    <t xml:space="preserve">Refundácia nákladov na prípravu športovca zaradeného v ZPM - Patrik Dömötör
Cestovný príkaz 
Termín: 6-8.3.2025
Účel: HMSR juniori, Nyiregyháza HU
Cestovné náhrady: ubytovanie </t>
  </si>
  <si>
    <t>Nouar Dalila
Nyiregyháza HU</t>
  </si>
  <si>
    <t>04022025</t>
  </si>
  <si>
    <t>Refundácia nákladov na prípravu športovca zaradeného v ZPM - Patrik Dömötör
Cestovný príkaz 
Termín: 15.4.-2.5.2025
Účel: sústredenie Tenerife, ESP
Cestovné náhrady: ubytovanie 
Časť nákladov</t>
  </si>
  <si>
    <t>Global Sports Activities Spain SLU</t>
  </si>
  <si>
    <t xml:space="preserve">Refundácia nákladov na prípravu športovca zaradeného v ZPM - Patrik Dömötör
Cestovný príkaz 
Termín: 24-26.5.2025
Účel: 1. kolo českej extraligy, Cheb CZ
Trasa: Sládkovičovo-Cheb CZ a späť
Spôsob dopravy: AUV
Počet prepravovaných osôb: 1
Cestovné náhrady: cestovné </t>
  </si>
  <si>
    <t xml:space="preserve">Refundácia nákladov na prípravu športovca zaradeného v ZPM - Patrik Dömötör
Cestovný príkaz 
Termín: 12-15.6.2025
Účel: Meeting of Braga, POR
Trasa: Sládkovičovo-Schwechat AT a späť
Spôsob dopravy: AUV
Počet prepravovaných osôb: 1
Cestovné náhrady: cestovné </t>
  </si>
  <si>
    <t>MTYQMW</t>
  </si>
  <si>
    <t xml:space="preserve">Refundácia nákladov na prípravu športovca zaradeného v ZPM - Patrik Dömötör
Cestovný príkaz 
Termín: 12-15.6.2025
Účel: Meeting of Braga, POR
Trasa: Viedeň-Porto
Spôsob dopravy: lietadlo
Počet prepravovaných osôb: 1
Cestovné náhrady: letenka </t>
  </si>
  <si>
    <t>7242342776462</t>
  </si>
  <si>
    <t>Refundácia nákladov na prípravu športovca zaradeného v ZPM - Patrik Dömötör
Cestovný príkaz 
Termín: 12-15.6.2025
Účel: Meeting of Braga, POR
Trasa: Porto-Viedeň
Spôsob dopravy: lietadlo
Počet prepravovaných osôb: 1
Cestovné náhrady: letenka 
Časť nákladov</t>
  </si>
  <si>
    <t>SWISS.COM ADC</t>
  </si>
  <si>
    <t>25OZ0513</t>
  </si>
  <si>
    <t>Cestovný príkaz 
Termín: 15-21.7.2025
Účel: ME-U23 Bergen NOR
Cestovné náhrady: stravné pre 18 osôb</t>
  </si>
  <si>
    <t>Ľašová, Filip, Kolcun, Zemko, Bottlík, Cupák, Šula st., Ruffíni st., Henry, Ilgo, Krestianko, Mencel, Ruffíni, Šula, Balajová, Bartek, Bátovský, Bielek</t>
  </si>
  <si>
    <t>Cestovný príkaz 
Termín: 17-19.7.2025
Účel: ME-U23 Bergen NOR
Cestovné náhrady: stravné pre 2 osoby</t>
  </si>
  <si>
    <t>Marjová, Farajpour</t>
  </si>
  <si>
    <t>Cestovný príkaz 
Termín: 17-20.7.2025
Účel: ME-U23 Bergen NOR
Cestovné náhrady: stravné pre 4 osoby</t>
  </si>
  <si>
    <t>Cellerová, Slezáková, Federič, Bendová</t>
  </si>
  <si>
    <t>Cestovný príkaz 
Termín: 17-21.7.2025
Účel: ME-U23 Bergen NOR
Cestovné náhrady: stravné pre 3 osoby</t>
  </si>
  <si>
    <t>Čorejová, Blšták, Dubovský</t>
  </si>
  <si>
    <t>25OZ0516</t>
  </si>
  <si>
    <t>668/T1110/1</t>
  </si>
  <si>
    <t>24.4.2025</t>
  </si>
  <si>
    <t xml:space="preserve">Refundácia nákladov na prípravu športovca zaradeného v ZPM - Adam Boškovič
Cestovný príkaz 
Termín: 12-23.4.2025
Účel: sústredenie Tučepi CRO
Cestovné náhrady: ubytovanie </t>
  </si>
  <si>
    <t>SUNCE HOTELI d.d., 
Zagreb CRO</t>
  </si>
  <si>
    <t>30/1/2</t>
  </si>
  <si>
    <t xml:space="preserve">Refundácia nákladov na prípravu športovca zaradeného v ZPM - Adam Boškovič
Cestovný príkaz 
Termín: 12-23.4.2025
Účel: sústredenie Tučepi CRO
Cestovné náhrady: vstup na štadión </t>
  </si>
  <si>
    <t>Gradski Sportski Centar Makarska CRO</t>
  </si>
  <si>
    <t>0011</t>
  </si>
  <si>
    <t>Refundácia nákladov na prípravu športovca zaradeného v ZPM - Adam Boškovič
Účel: regenerácia 10x</t>
  </si>
  <si>
    <t>53960891</t>
  </si>
  <si>
    <t>Lenka Rosokha</t>
  </si>
  <si>
    <t>88, 548</t>
  </si>
  <si>
    <t>7.5., 30.4.2025</t>
  </si>
  <si>
    <t>Refundácia nákladov na prípravu športovca zaradeného v ZPM - Adam Boškovič
Účel: fyzioterapia 2x</t>
  </si>
  <si>
    <t>0000311</t>
  </si>
  <si>
    <t>Refundácia nákladov na prípravu športovca zaradeného v ZPM - Adam Boškovič
Účel: regenerácia</t>
  </si>
  <si>
    <t>44766602</t>
  </si>
  <si>
    <t>SHM Company, s.r.o.</t>
  </si>
  <si>
    <t>46</t>
  </si>
  <si>
    <t>Refundácia nákladov na prípravu športovca zaradeného v ZPM - Adam Boškovič
Účel: RS scan chodidla</t>
  </si>
  <si>
    <t>00606502</t>
  </si>
  <si>
    <t>VLAHO, spoločnosť s ručením obmedzeným</t>
  </si>
  <si>
    <t>79</t>
  </si>
  <si>
    <t>Refundácia nákladov na prípravu športovca zaradeného v ZPM - Adam Boškovič
Účel: zdravotnícka pomôcka</t>
  </si>
  <si>
    <t>51703491</t>
  </si>
  <si>
    <t>PODIATRY s.r.o.</t>
  </si>
  <si>
    <t>1510400619</t>
  </si>
  <si>
    <t>Refundácia nákladov na prípravu športovca zaradeného v ZPM - Adam Boškovič
Účel: športová obuv</t>
  </si>
  <si>
    <t>VF-SFSK1001591/25</t>
  </si>
  <si>
    <t>Refundácia nákladov na prípravu športovca zaradeného v ZPM - Adam Boškovič
Účel: športová pomôcka</t>
  </si>
  <si>
    <t>04054962</t>
  </si>
  <si>
    <t>Fixtape s.r.o.</t>
  </si>
  <si>
    <t>5409903644</t>
  </si>
  <si>
    <t>Refundácia nákladov na prípravu športovca zaradeného v ZPM - Adam Boškovič
Účel: športová pomôcka
Časť nákladov</t>
  </si>
  <si>
    <t>36562939</t>
  </si>
  <si>
    <t>Alza.sk s.r.o.</t>
  </si>
  <si>
    <t>8250022884</t>
  </si>
  <si>
    <t>25OZ0517</t>
  </si>
  <si>
    <t>Refundácia nákladov na prípravu športovca zaradeného v ZPM - Ela Hvorková
Účel: 12x kondičné tréningy + diagnostika</t>
  </si>
  <si>
    <t>51768640</t>
  </si>
  <si>
    <t>SK STRENGTH &amp; CONDITIONING s.r.o.</t>
  </si>
  <si>
    <t>25OZ0518</t>
  </si>
  <si>
    <t xml:space="preserve">Refundácia nákladov na prípravu športovca zaradeného v ZPM - Nina Jarošová
Cestovný príkaz 
Termín: 7.6.2025
Účel: Challenge Slovakia
Trasa: Podhorany-Trnava a späť
Spôsob dopravy: AUV
Počet prepravovaných osôb: 1
Cestovné náhrady: cestovné </t>
  </si>
  <si>
    <t>Nina Jarošová</t>
  </si>
  <si>
    <t xml:space="preserve">Refundácia nákladov na prípravu športovca zaradeného v ZPM - Nina Jarošová
Cestovný príkaz 
Termín: 7.6.2025
Účel: Challenge Slovakia, Trnava
Cestovné náhrady: stravné </t>
  </si>
  <si>
    <t xml:space="preserve">Refundácia nákladov na prípravu športovca zaradeného v ZPM - Nina Jarošová
Cestovný príkaz 
Termín: 21.6.2025
Účel: 2. kolo dorastenecká liga, Martin
Trasa: Podhorany-Martin a späť
Spôsob dopravy: AUV
Počet prepravovaných osôb: 1
Cestovné náhrady: cestovné </t>
  </si>
  <si>
    <t xml:space="preserve">Refundácia nákladov na prípravu športovca zaradeného v ZPM - Nina Jarošová
Cestovný príkaz 
Termín: 21.6.2025
Účel: 2. kolo dorastenecká liga, Martin
Cestovné náhrady: stravné </t>
  </si>
  <si>
    <t>7</t>
  </si>
  <si>
    <t>Refundácia nákladov na prípravu športovca zaradeného v ZPM - Nina Jarošová
Účel: spiroergometrické vyšetrenie
Časť nákladov</t>
  </si>
  <si>
    <t>55129421</t>
  </si>
  <si>
    <t>Sagax Performance, s.r.o.</t>
  </si>
  <si>
    <t>25OZ0520</t>
  </si>
  <si>
    <t>6225005</t>
  </si>
  <si>
    <t>Refundácia nákladov na činnosť PZPM - Centrum voľného času Liptovský Mikuláš
Účel: preprava osôb, 3.5.2025 Lip.Mikuláš-Martin a späť, 1. kolo M-SsAZ družstiev ml. žiaci</t>
  </si>
  <si>
    <t>36406333</t>
  </si>
  <si>
    <t>AODAS bus, s.r.o.</t>
  </si>
  <si>
    <t>6225009</t>
  </si>
  <si>
    <t>Refundácia nákladov na činnosť PZPM - Centrum voľného času Liptovský Mikuláš
Účel: preprava osôb, 11.5.2025 Lip.Mikuláš-BB a späť, 1. kolo M-SsAZ družstiev st. žiaci</t>
  </si>
  <si>
    <t>25OZ0521</t>
  </si>
  <si>
    <t>2025/015</t>
  </si>
  <si>
    <t>Refundácia nákladov na činnosť PZPM - Centrum voľného času Liptovský Mikuláš
Účel: preprava osôb, 17.5.2025 Lip.Mikuláš-Pov.Bystrica a späť, 2. kolo M-SsAZ družstiev ml. žiaci</t>
  </si>
  <si>
    <t>40451542</t>
  </si>
  <si>
    <t>Ján Frian F-trans</t>
  </si>
  <si>
    <t>2025/017</t>
  </si>
  <si>
    <t>Refundácia nákladov na činnosť PZPM - Centrum voľného času Liptovský Mikuláš
Účel: preprava osôb, 7.6.2025 Lip.Mikuláš-Martin a späť, 3. kolo M-SsAZ družstiev ml. žiaci</t>
  </si>
  <si>
    <t>25OZ0522</t>
  </si>
  <si>
    <t>10250033</t>
  </si>
  <si>
    <t>Refundácia nákladov na činnosť PZPM - "ŠPORT HROU"
Účel: prenájom športových zariadení 01/2025
Časť nákladov</t>
  </si>
  <si>
    <t>25OZ0519</t>
  </si>
  <si>
    <t>s2025/000038</t>
  </si>
  <si>
    <t>Refundácia nákladov na prípravu športovca zaradeného v ZPM - Alex Hulka
Účel: zdravotnícke pomôcky</t>
  </si>
  <si>
    <t>Francisco J. Bermell Technologies S.L.
Španielsko</t>
  </si>
  <si>
    <t>202504739</t>
  </si>
  <si>
    <t>Refundácia nákladov na prípravu športovca zaradeného v ZPM - Alex Hulka
Účel: zdravotnícke pomôcky
Časť nákladov</t>
  </si>
  <si>
    <t>36515388</t>
  </si>
  <si>
    <t>UNIZDRAV Prešov, s.r.o.</t>
  </si>
  <si>
    <t>s2025/000327</t>
  </si>
  <si>
    <t>SKS701250012985</t>
  </si>
  <si>
    <t>Refundácia nákladov na prípravu športovca zaradeného v ZPM - Alex Hulka
Účel: športová obuv
Časť nákladov</t>
  </si>
  <si>
    <t>222/2025/54171</t>
  </si>
  <si>
    <t>Refundácia nákladov na prípravu športovca zaradeného v ZPM - Alex Hulka
Účel: doplnky výživy
Časť nákladov</t>
  </si>
  <si>
    <t>29269555</t>
  </si>
  <si>
    <t>Vilgain s.r.o.</t>
  </si>
  <si>
    <t>222/2025/69140</t>
  </si>
  <si>
    <t>1510380165</t>
  </si>
  <si>
    <t>PF250553</t>
  </si>
  <si>
    <t>22500275</t>
  </si>
  <si>
    <t>Ubytovanie v BA - 18-19.7.2025 - EYOF Skopje 20-26.7.2025 - Karp, Popovičová</t>
  </si>
  <si>
    <t>PF250543</t>
  </si>
  <si>
    <t>00022025</t>
  </si>
  <si>
    <t xml:space="preserve">Refundácia nákladov na činnosť PZPM - Atletický klub Šurany
Cestovný príkaz 
Termín: 16.1.2025
Účel: Jumperia
Trasa: Šurany-B. Bystrica a späť
Spôsob dopravy: AUV
Počet prepravovaných osôb: 3
Cestovné náhrady: cestovné </t>
  </si>
  <si>
    <t>31827713</t>
  </si>
  <si>
    <t>Mgr. Pavol Sáraz</t>
  </si>
  <si>
    <t>Refundácia nákladov na činnosť PZPM - Atletický klub Šurany
Cestovný príkaz 
Termín: 19.1.2025
Účel: HM ZsAZ ml. žiaci 
Trasa: Šurany-B. Bystrica a späť
Spôsob dopravy: AUV
Počet prepravovaných osôb: 4
Cestovné náhrady: cestovné 
Časť nákladov</t>
  </si>
  <si>
    <t>Refundácia nákladov na činnosť PZPM - Atletický klub Šurany
Cestovný príkaz 
Termín: 19.1.2025
Účel: HM ZsAZ ml. žiaci 
Trasa: Šurany-B. Bystrica a späť
Spôsob dopravy: AUV
Počet prepravovaných osôb: 5
Cestovné náhrady: cestovné 
Časť nákladov</t>
  </si>
  <si>
    <t>Karol Tokoly</t>
  </si>
  <si>
    <t>Refundácia nákladov na činnosť PZPM - Atletický klub Šurany
Účel: trénerská činnosť 01/2025</t>
  </si>
  <si>
    <t>Ivan Móča</t>
  </si>
  <si>
    <t>PF250542</t>
  </si>
  <si>
    <t>20250005</t>
  </si>
  <si>
    <t>Činnosť reprezentačného trénera pre sekciu behov mimo dráhu - 05/2025, technický delegát MSR v behu na 50km 10-11.5.2025</t>
  </si>
  <si>
    <t>Zrážková daň - Činnosť reprezentačného trénera pre sekciu behov mimo dráhu - 05/2025, technický delegát MSR v behu na 50km 10-11.5.2025 k faktúre PF250542</t>
  </si>
  <si>
    <t>PF250545</t>
  </si>
  <si>
    <t>Dopingová kontrola - Kritérium SNP, 17.6.2025 v BB</t>
  </si>
  <si>
    <t>50119231</t>
  </si>
  <si>
    <t>ANTIDOPINGOVÁ AGENTÚRA SLOVENSKEJ REPUBLIKY</t>
  </si>
  <si>
    <t>PF250547</t>
  </si>
  <si>
    <t>20250077</t>
  </si>
  <si>
    <t>Servis vozidla BL338LC</t>
  </si>
  <si>
    <t>PF250548</t>
  </si>
  <si>
    <t>2025241</t>
  </si>
  <si>
    <t>Preprava autobusom BB-ŽH-TT-NR-BA-Brno CZ a späť, medzištátny výjazd U18, 28-29.6.2025</t>
  </si>
  <si>
    <t>PF250549</t>
  </si>
  <si>
    <t>2025242</t>
  </si>
  <si>
    <t>Preprava autobusom KE-PO-LM-MT-ZA-PB-Dubnica-TN-Brno CZ a späť, medzištátny výjazd U18, 28-29.6.2025</t>
  </si>
  <si>
    <t>PF250550</t>
  </si>
  <si>
    <t>25060240</t>
  </si>
  <si>
    <t>Upratovanie - štadión Dukla BB, Kritérium SNP, 18.6.2025</t>
  </si>
  <si>
    <t>50529561</t>
  </si>
  <si>
    <t>Fair Facility SK s.r.o.</t>
  </si>
  <si>
    <t>PF250552</t>
  </si>
  <si>
    <t>250414</t>
  </si>
  <si>
    <t>Preprava autobusom BA-Schwechat AT a späť, ME U23 - Bergen NOR, 15. a 21.7.2025</t>
  </si>
  <si>
    <t>PF250554</t>
  </si>
  <si>
    <t>Činnosť športového odborníka v rámci projektu DA - 05,06/2025</t>
  </si>
  <si>
    <t>PF250556</t>
  </si>
  <si>
    <t>7/2025</t>
  </si>
  <si>
    <t>Kompletná výroba reportáží, šotov a propagačných videí, ich postprodukcia, komentáre, strih a ďalšie činnosti súvisiace s vedením webovej stránky - 05/2025
Časť nákladov</t>
  </si>
  <si>
    <t>25OZ0527</t>
  </si>
  <si>
    <t>Cestovný príkaz 
Termín: 27-30.6.2025
Účel: Bauhaus Junior Gala Mannheim DE
Cestovné náhrady: stravné pre 10 osôb</t>
  </si>
  <si>
    <t>Kotala, Mereš, Komárek,Gymerská, Frličková, Hrnčárová, Brezina, Michalko, Dávid, Csikos</t>
  </si>
  <si>
    <t>PF250576</t>
  </si>
  <si>
    <t>2025/037</t>
  </si>
  <si>
    <t>Lektorská činnosť - online prednáška pre športovcov v oblasti mentálnej prípravy 10.7.2025</t>
  </si>
  <si>
    <t>PF250572</t>
  </si>
  <si>
    <t>22500271</t>
  </si>
  <si>
    <t>PREVOD
Ubytovanie 14-15.7.2025, ME U23 Bergen NOR - Farajpour, Kolcún, Marjová</t>
  </si>
  <si>
    <t>PF250573</t>
  </si>
  <si>
    <t>20252614</t>
  </si>
  <si>
    <t>Servis vozidla BL838TY</t>
  </si>
  <si>
    <t>25OZ0526</t>
  </si>
  <si>
    <t>SKADIN0000728656</t>
  </si>
  <si>
    <t>Refundácia nákladov na prípravu športovca zaradeného v ZPM - Dominika Pernická
Účel: športová obuv</t>
  </si>
  <si>
    <t>88</t>
  </si>
  <si>
    <t>Refundácia nákladov na prípravu športovca zaradeného v ZPM - Dominika Pernická
Účel: doplnky výživy</t>
  </si>
  <si>
    <t>45288151</t>
  </si>
  <si>
    <t>AIRE, s.r.o.</t>
  </si>
  <si>
    <t>112</t>
  </si>
  <si>
    <t>Refundácia nákladov na prípravu športovca zaradeného v ZPM - Dominika Pernická
Účel: športové oblečenie</t>
  </si>
  <si>
    <t>50342363</t>
  </si>
  <si>
    <t>OTCF SLOVAKIA s.r.o.</t>
  </si>
  <si>
    <t>25OZ0523</t>
  </si>
  <si>
    <t>76/2025/2</t>
  </si>
  <si>
    <t>Refundácia nákladov na činnosť Klubu - halová sezóna 2025 - Atletický klub Čadca
Účel: športové vybavenie
Časť nákladov</t>
  </si>
  <si>
    <t>25944711</t>
  </si>
  <si>
    <t>25OZ0524</t>
  </si>
  <si>
    <t>14LSI005F</t>
  </si>
  <si>
    <t>Refundácia nákladov na prípravu športovca zaradeného v ZPM - Filip Jančík
Cestovný príkaz 
Termín: 21.12.2024-9.1.2025
Účel: sústredenie Sierra Nevada ESP
Cestovné náhrady: ubytovanie 
Časť nákladov</t>
  </si>
  <si>
    <t>Centro de Alto Rendimiento
Sierra Nevada ESP</t>
  </si>
  <si>
    <t>25OZ0525</t>
  </si>
  <si>
    <t>2025/025</t>
  </si>
  <si>
    <t>Refundácia nákladov na prípravu športovca zaradeného v ZPM - Timea Indrišková
Účel: konzultácia v oblasti mentálnej prípravy</t>
  </si>
  <si>
    <t>0001</t>
  </si>
  <si>
    <t>Refundácia nákladov na prípravu športovca zaradeného v ZPM - Timea Indrišková
Účel: regenerácia
Časť nákladov</t>
  </si>
  <si>
    <t>56816961</t>
  </si>
  <si>
    <t>Prelovský s.r.o.</t>
  </si>
  <si>
    <t>PF250581</t>
  </si>
  <si>
    <t>Strih, farebná úprava a kameramanské práce s dronom - PTS Príbeh túžby a slávy</t>
  </si>
  <si>
    <t>46290231</t>
  </si>
  <si>
    <t>Michal Púchy - IPSUM</t>
  </si>
  <si>
    <t>PF250577</t>
  </si>
  <si>
    <t>20250703</t>
  </si>
  <si>
    <t>Technické zabezpečenie a postprodukčné práce výroby dokumentu PTS Príbeh túžby a slávy</t>
  </si>
  <si>
    <t>35849614</t>
  </si>
  <si>
    <t>OREO s.r.o.</t>
  </si>
  <si>
    <t>PF250578</t>
  </si>
  <si>
    <t>2025/10</t>
  </si>
  <si>
    <t>Koordinátorstvo v projekte DA - 1. polrok 2025 - Trenčiansky kraj</t>
  </si>
  <si>
    <t xml:space="preserve">Zrážková daň - Koordinátorstvo v projekte DA - 1. polrok 2025 - Trenčiansky kraj k faktúre PF250578 </t>
  </si>
  <si>
    <t>PF250579</t>
  </si>
  <si>
    <t>1020250199</t>
  </si>
  <si>
    <t>Identifikačný náramok - 300ks, PTS 8.8.2025, BB</t>
  </si>
  <si>
    <t>PF250582</t>
  </si>
  <si>
    <t>Kameramanské práce pri výrobe dokumentu PTS Príbeh túžby a slávy - 06/2025</t>
  </si>
  <si>
    <t>41482204</t>
  </si>
  <si>
    <t>Peter Hudec</t>
  </si>
  <si>
    <t>PF250580</t>
  </si>
  <si>
    <t>20250053</t>
  </si>
  <si>
    <t>Fotoreport - ME U23 Bergen NOR, 17-20.7.2025</t>
  </si>
  <si>
    <t>25DPH0035</t>
  </si>
  <si>
    <t>Priznanie DPH z nadobudnutia služby, FP č. PF250580</t>
  </si>
  <si>
    <t>PF250801</t>
  </si>
  <si>
    <t>25230073</t>
  </si>
  <si>
    <t>Tlačiarenské služby - výroba nálepiek, roll-upov, kapa, bannerov, tunel - TIPOS PTS míting, 8.8.2025, BB</t>
  </si>
  <si>
    <t>55582010</t>
  </si>
  <si>
    <t>BELICA PRINT s.r.o.</t>
  </si>
  <si>
    <t>DÚ0070554</t>
  </si>
  <si>
    <t>007/0554</t>
  </si>
  <si>
    <t>DÚ0070556</t>
  </si>
  <si>
    <t>007/0556</t>
  </si>
  <si>
    <t>DÚ0070555</t>
  </si>
  <si>
    <t>007/0555</t>
  </si>
  <si>
    <t>DÚ0080001</t>
  </si>
  <si>
    <t>008/0001</t>
  </si>
  <si>
    <t>PF250630</t>
  </si>
  <si>
    <t>Grafické práce - banery TIPOS PTS Míting (8.8.2025, BB)- 18ks</t>
  </si>
  <si>
    <t>PF250627</t>
  </si>
  <si>
    <t>20250036</t>
  </si>
  <si>
    <t>Tlač diplomov - 5000ks</t>
  </si>
  <si>
    <t>PF250629</t>
  </si>
  <si>
    <t>20250040</t>
  </si>
  <si>
    <t>Grafické práce a dodanie - akreditačné šnúrky TIPOS PTS Míting (8.8.2025, BB) - 1000ks</t>
  </si>
  <si>
    <t>PF250518</t>
  </si>
  <si>
    <t>518</t>
  </si>
  <si>
    <t>10.4., 14.7.2025</t>
  </si>
  <si>
    <t>PREVOD
Ubytovanie 15-20.7.2025, ME U23 Bergen NOR, pre 31 osôb</t>
  </si>
  <si>
    <t>Norges Friidrettsforbund</t>
  </si>
  <si>
    <t>PF250392</t>
  </si>
  <si>
    <t>250100503</t>
  </si>
  <si>
    <t>6.2., 12.6.2025</t>
  </si>
  <si>
    <t>PREVOD
Letenky Viedeň-Oslo-Bergen-Oslo pre 18 osôb, ME U23 Bergen NOR 15-21.7.2025</t>
  </si>
  <si>
    <t>36249254</t>
  </si>
  <si>
    <t>Faveo, s.r.o.</t>
  </si>
  <si>
    <t>PF250516</t>
  </si>
  <si>
    <t>250100634</t>
  </si>
  <si>
    <t>PREVOD
Letenky Viedeň-Oslo-Bergen-Oslo pre 12 osôb, ME U23 Bergen NOR 15-21.7.2025</t>
  </si>
  <si>
    <t>25OZ0536</t>
  </si>
  <si>
    <t>Cestovný príkaz
Termín: 15-25.3.2025
Účel: zraz v BA, preteky HMS Nanjing, Čína
Trasa: Sládkovičovo-Bratislava a späť
Spôsob dopravy: AUV
Počet prepravovaných osôb: 1
Cestovné náhrady: cestovné</t>
  </si>
  <si>
    <t>PF250585</t>
  </si>
  <si>
    <t>Refundácia nákladov na činnosť Klubu - halová sezóna 2025 - Atletický klub Šurany
Cestovný príkaz
Termín: 14-15.2.2025
Účel: HMS dorast, Nyiregyháza HUN
Trasa: Šurany-Nyiregyháza a späť
Spôsob dopravy: AUV
Počet prepravovaných osôb: 2
Cestovné náhrady: cestovné</t>
  </si>
  <si>
    <t>Mgr. Sáraz Pavol</t>
  </si>
  <si>
    <t>EUROP-2025-241</t>
  </si>
  <si>
    <t>Refundácia nákladov na činnosť Klubu - halová sezóna 2025 - Atletický klub Šurany
Cestovný príkaz
Termín: 14-15.2.2025
Účel: HMS dorast, Nyiregyháza HUN
Cestovné náhrady: ubytovanie pre 2 osoby
Časť nákladov</t>
  </si>
  <si>
    <t>RUBÓCZKI JÓZSEFev., 2356728</t>
  </si>
  <si>
    <t>25OZ0531</t>
  </si>
  <si>
    <t>Cestovný príkaz
Termín: 23.7.2025
Účel: dovoz výpravy z letiska Schwechat, Univerziáda Bochum (18-28.7.2025)
Cestovné náhrady: stravné</t>
  </si>
  <si>
    <t>25OZ0514</t>
  </si>
  <si>
    <t>FVLS-90359/2025</t>
  </si>
  <si>
    <t>Refundácia nákladov na prípravu športovca zaradeného v TOPTÍME MCRaŠ SR - Laura Frličková
Účel: zdravotnícka pomôcka</t>
  </si>
  <si>
    <t>25784684</t>
  </si>
  <si>
    <t>Pears Health Cyber, s.r.o.</t>
  </si>
  <si>
    <t>1510200499</t>
  </si>
  <si>
    <t>Refundácia nákladov na prípravu športovca zaradeného v TOPTÍME MCRaŠ SR - Laura Frličková
Účel: športové oblečenie</t>
  </si>
  <si>
    <t>25030100005</t>
  </si>
  <si>
    <t>Refundácia nákladov na prípravu športovca zaradeného v TOPTÍME MCRaŠ SR - Laura Frličková
Účel: športové pomôcky</t>
  </si>
  <si>
    <t>694</t>
  </si>
  <si>
    <t>364, 15</t>
  </si>
  <si>
    <t>24.1., 2.1.2025</t>
  </si>
  <si>
    <t>Refundácia nákladov na prípravu športovca zaradeného v TOPTÍME MCRaŠ SR - Laura Frličková
Účel: športové oblečenie + doplnky</t>
  </si>
  <si>
    <t>45534578</t>
  </si>
  <si>
    <t>VEREDA trade, s.r.o.</t>
  </si>
  <si>
    <t>25OZ0528</t>
  </si>
  <si>
    <t>Cestovný príkaz
Termín: 24.7.2025
Účel: dovoz výpravy z letiska Schwechat, Univerziáda Bochum (18-28.7.2025)
Cestovné náhrady: stravné</t>
  </si>
  <si>
    <t>25OZ0532</t>
  </si>
  <si>
    <t>Cestovný príkaz
Termín: 28.7.2025
Účel: dovoz výpravy z letiska Schwechat, Univerziáda Bochum (18-28.7.2025)
Cestovné náhrady: stravné</t>
  </si>
  <si>
    <t>25OZ0529</t>
  </si>
  <si>
    <t>5474</t>
  </si>
  <si>
    <t>Cestovný príkaz - Iveta Putalová
Termín: 12-13.7.2025
Účel: MSR juniori, Košice
Spôsob dopravy: AUS BL338LC
Počet prepravovaných osôb: 1
Cestovné náhrady: preplatenie PHM - 64,55 l</t>
  </si>
  <si>
    <t>PSS Slovakia s.r.o. - Shell 8225</t>
  </si>
  <si>
    <t>Cestovný príkaz
Termín: 12-13.7.2025
Účel: MSR juniori, Košice
Cestovné náhrady: stravné</t>
  </si>
  <si>
    <t>25OZ0530</t>
  </si>
  <si>
    <t>12551</t>
  </si>
  <si>
    <t>Cestovný príkaz - Iveta Putalová
Termín: 18-19.7.2025
Účel: Medzištátne stretnutie U20, Kaposvar HUN
Spôsob dopravy: AUS BL338LC
Počet prepravovaných osôb: 1
Cestovné náhrady: preplatenie PHM - 57,31 l</t>
  </si>
  <si>
    <t>0064381</t>
  </si>
  <si>
    <t>Cestovný príkaz - Iveta Putalová
Termín: 18-19.7.2025
Účel: Medzištátne stretnutie U20, Kaposvar HUN
Cestovné náhrady: stravné</t>
  </si>
  <si>
    <t>RSK-2025-46820</t>
  </si>
  <si>
    <t>Cestovný príkaz - Iveta Putalová
Termín: 18-19.7.2025
Účel: Medzištátne stretnutie U20, Kaposvar HUN
Cestovné náhrady: 10-dňová diaľničná známka HUN</t>
  </si>
  <si>
    <t>AutoVignet Kft.</t>
  </si>
  <si>
    <t>25OZ0537</t>
  </si>
  <si>
    <t xml:space="preserve">Cestovný príkaz
Termín: 17.6.2025
Účel: finále detská PTS
Trasa: Piešťany-Banská Bystrica a späť
Spôsob dopravy: AUV
Počet prepravovaných osôb: 4
Cestovné náhrady: cestovné </t>
  </si>
  <si>
    <t>25OZ0540</t>
  </si>
  <si>
    <t xml:space="preserve">Cestovný príkaz
Termín: 15-21.7.2025
Účel: zraz v BA, ME U23 Bergen NOR
Trasa: Krupina-Bratislava a späť
Spôsob dopravy: AUV
Počet prepravovaných osôb: 1
Cestovné náhrady: cestovné </t>
  </si>
  <si>
    <t>25OZ0533</t>
  </si>
  <si>
    <t>Cestovný príkaz
Termín: 25.7.2025
Účel: dovoz výpravy z letiska Schwechat, Univerziáda Bochum (18-28.7.2025)
Cestovné náhrady: stravné</t>
  </si>
  <si>
    <t>Matúš Kompas</t>
  </si>
  <si>
    <t>25OZ0534</t>
  </si>
  <si>
    <t>80056115310037</t>
  </si>
  <si>
    <t>Cestovný príkaz - Matúš Kompas
Termín: 28.7.2025
Účel: dovoz výpravy z letiska Schwechat, Univerziáda Bochum (18-28.7.2025)
Cestovné náhrady: 10-dňová diaľničná známka AT</t>
  </si>
  <si>
    <t>Autobahnen- und Schnellstrassen- Finanzierungs- Aktiengessellschaft</t>
  </si>
  <si>
    <t>25OZ0535</t>
  </si>
  <si>
    <t>1530739</t>
  </si>
  <si>
    <t>Cestovný príkaz - Marek Lenčéš
Termín: 11-13.7.2025
Účel: MSR juniori, Košice
Spôsob dopravy: AUS
Počet prepravovaných osôb: 2
Cestovné náhrady: preplatenie PHM - 50,00 l</t>
  </si>
  <si>
    <t>31322832</t>
  </si>
  <si>
    <t>SLOVNAFT, a.s.</t>
  </si>
  <si>
    <t>Cestovný príkaz - Marek Lenčéš
Termín: 11-13.7.2025
Účel: MSR juniori, Košice
Cestovné náhrady: stravné</t>
  </si>
  <si>
    <t>456</t>
  </si>
  <si>
    <t>Cestovný príkaz - Marek Lenčéš
Termín: 11-13.7.2025
Účel: MSR juniori, Košice
Cestovné náhrady: daň z ubytovania
Časť nákladov</t>
  </si>
  <si>
    <t>31706631</t>
  </si>
  <si>
    <t>Interhouse Košice, a.s.</t>
  </si>
  <si>
    <t>25OZ0542</t>
  </si>
  <si>
    <t>25FV0811</t>
  </si>
  <si>
    <t>Refundácia nákladov na usporiadanie atl. podujatia - Žiacka chodecká liga finále, 21.6.2025
ŠK BCF Dukla BB
Účel: vecné ceny odmeny - medaile, poháre
Časť nákladov</t>
  </si>
  <si>
    <t>25FV0958</t>
  </si>
  <si>
    <t>25OZ0543</t>
  </si>
  <si>
    <t>3101250041</t>
  </si>
  <si>
    <t>Refundácia nákladov na činnosť PZPM - "ŠPORT HROU PREŠOV"
Účel: prenájom športoviska 29.1.2025, 1.2.2025, Košice
Časť nákladov</t>
  </si>
  <si>
    <t>3101250088</t>
  </si>
  <si>
    <t>Refundácia nákladov na činnosť PZPM - "ŠPORT HROU PREŠOV"
Účel: prenájom športoviska 02/2025, Košice</t>
  </si>
  <si>
    <t>25OZ0541</t>
  </si>
  <si>
    <t>Refundácia nákladov na usporiadanie atl. podujatia - Self transcendence, 6/12-hodinový beh a 100km beh, 28.6.2025
Sri Chinmoy Marathon Team
Účel: prenájom parku a priestorov, Šamorín
Časť nákladov</t>
  </si>
  <si>
    <t>00305723</t>
  </si>
  <si>
    <t>Mesto Šamorín</t>
  </si>
  <si>
    <t>25OZ0544</t>
  </si>
  <si>
    <t>Refundácia nákladov na činnosť PZPM - Atletický klub Martin
Účel: prenájom športoviska 01/2025</t>
  </si>
  <si>
    <t>47595418</t>
  </si>
  <si>
    <t>GREENEX s.r.o.</t>
  </si>
  <si>
    <t>2502026</t>
  </si>
  <si>
    <t>Refundácia nákladov na činnosť PZPM - Atletický klub Martin
Účel: preprava osôb Martin-BB a späť, M-SsAZ  ml. žiaci - 1.2.2025</t>
  </si>
  <si>
    <t>2025014</t>
  </si>
  <si>
    <t>Refundácia nákladov na činnosť PZPM - Atletický klub Martin
Účel: prenájom športoviska 02/2025</t>
  </si>
  <si>
    <t>25/0204</t>
  </si>
  <si>
    <t>Refundácia nákladov na činnosť PZPM - Atletický klub Martin
Účel: športové náčinie</t>
  </si>
  <si>
    <t>25/0274</t>
  </si>
  <si>
    <t>Refundácia nákladov na činnosť PZPM - Atletický klub Martin
Účel: tréningové pomôcky, športové oblečenie
Časť nákladov</t>
  </si>
  <si>
    <t>2505118</t>
  </si>
  <si>
    <t>Refundácia nákladov na činnosť PZPM - Atletický klub Martin
Účel: preprava osôb Martin-Dolný Kubín a späť, 1. kolo M SsAZ najml. Žiaci - 14.5.2025
Časť nákladov</t>
  </si>
  <si>
    <t>2505114</t>
  </si>
  <si>
    <t>Refundácia nákladov na činnosť PZPM - Atletický klub Martin
Účel: preprava osôb Martin-BB a späť, 1. kolo M SsAZ družstvá st. Žiaci - 11.5.2025
Časť nákladov</t>
  </si>
  <si>
    <t>25OZ0545</t>
  </si>
  <si>
    <t>S000592, S000540, S000509, S000457</t>
  </si>
  <si>
    <t>16.4., 9.4., 3.4., 31.3.2025</t>
  </si>
  <si>
    <t>Refundácia nákladov na prípravu športovca zaradeného v ZPM - Peter Dávid
Cestovný príkaz
sústredenie Benidorm, ESP 
Termín: 29.3-28.4.2025
Účel: 4x fyzioterapia</t>
  </si>
  <si>
    <t>Kineo Benidorm ESP
Jose Ma Romero Sánchez. Colegiado 4474</t>
  </si>
  <si>
    <t>0025</t>
  </si>
  <si>
    <t>Refundácia nákladov na prípravu športovca zaradeného v ZPM - Peter Dávid
Účel: športová preventívna prehliadka</t>
  </si>
  <si>
    <t>36562882</t>
  </si>
  <si>
    <t>KARDIOCENTRUM NITRA s.r.o.</t>
  </si>
  <si>
    <t>1510099402</t>
  </si>
  <si>
    <t>Refundácia nákladov na prípravu športovca zaradeného v ZPM - Peter Dávid
Účel: športová obuv</t>
  </si>
  <si>
    <t>29213291</t>
  </si>
  <si>
    <t>1510140354</t>
  </si>
  <si>
    <t>Refundácia nákladov na prípravu športovca zaradeného v ZPM - Peter Dávid
Účel: športový materiál</t>
  </si>
  <si>
    <t>1510312140</t>
  </si>
  <si>
    <t>1510375121</t>
  </si>
  <si>
    <t>1510023094</t>
  </si>
  <si>
    <t>PF250583</t>
  </si>
  <si>
    <t>20250006</t>
  </si>
  <si>
    <t>Činnosť reprezentačného trénera pre sekciu behov mimo dráhu - 06/2025</t>
  </si>
  <si>
    <t>Zrážková daň - Činnosť reprezentačného trénera pre sekciu behov mimo dráhu - 06/2025 k faktúre PF250583</t>
  </si>
  <si>
    <t xml:space="preserve">Cestovný príkaz
Termín: 13-15.6.2025
Účel:  MSR + SP U18 v behu do vrchu Donovaly
Trasa: 2x Banská Bystrica-Donovaly a späť
Spôsob dopravy: AUV
Počet prepravovaných osôb: 1
Cestovné náhrady: cestovné </t>
  </si>
  <si>
    <t>Zrážková daň - CP MSR + SP U18 v behu do vrchu Donovaly k faktúre PF250583</t>
  </si>
  <si>
    <t>PF250584</t>
  </si>
  <si>
    <t>52025</t>
  </si>
  <si>
    <t>Činnosť reprezentačného trénera mládeže U18 - 06/2025</t>
  </si>
  <si>
    <t>Zrážková daň - Činnosť reprezentačného trénera mládeže U18 - 06/2025 k faktúre PF250584</t>
  </si>
  <si>
    <t>PF250544</t>
  </si>
  <si>
    <t>2025059</t>
  </si>
  <si>
    <t>Potlač na kufre (50ks) a tričká (2ks)</t>
  </si>
  <si>
    <t>PF250551</t>
  </si>
  <si>
    <t>1000104025</t>
  </si>
  <si>
    <t>Športové uteráky - 50ks</t>
  </si>
  <si>
    <t>PF250597</t>
  </si>
  <si>
    <t>2025099</t>
  </si>
  <si>
    <t>Výroba a dodanie bannerov 14ks - TIPOS PTS míting 8.8.2025
Časť nákladov</t>
  </si>
  <si>
    <t>25OZ0551</t>
  </si>
  <si>
    <t xml:space="preserve">Cestovný príkaz
Termín: 4.5.2025
Účel: kontrola čiarovania štadióna
Trasa: Dolný Kalník-Dolný Kubín a späť
Spôsob dopravy: AUV
Počet prepravovaných osôb: 1
Cestovné náhrady: cestovné </t>
  </si>
  <si>
    <t>Marián Kalabus</t>
  </si>
  <si>
    <t>25OZ0546</t>
  </si>
  <si>
    <t xml:space="preserve">Cestovný príkaz
Termín: 17.6.2025
Účel: finále detská PTS
Trasa: Stará Bystrica-Banská Bystrica a späť
Spôsob dopravy: AUV
Počet prepravovaných osôb: 7
Cestovné náhrady: cestovné </t>
  </si>
  <si>
    <t>Marián Koščál</t>
  </si>
  <si>
    <t>25OZ0547</t>
  </si>
  <si>
    <t>Iveta Repčíková</t>
  </si>
  <si>
    <t>25OZ0548</t>
  </si>
  <si>
    <t xml:space="preserve">Cestovný príkaz - Peter Ďurec
Termín: 27-30.6.2025
Účel: ME družstiev Maribor SLO
Trasa: Banská Bystrica-Maribor SLO a späť
Spôsob dopravy: AUV
Počet prepravovaných osôb: 4
Cestovné náhrady: cestovné </t>
  </si>
  <si>
    <t>13886</t>
  </si>
  <si>
    <t xml:space="preserve">Cestovný príkaz - Peter Ďurec
Termín: 27-30.6.2025
Účel: ME družstiev Maribor SLO
Cestovné náhrady: diaľničná známka Rakúsko - 10 dňová </t>
  </si>
  <si>
    <t>80090115000110</t>
  </si>
  <si>
    <t xml:space="preserve">Cestovný príkaz - Peter Ďurec
Termín: 27-30.6.2025
Účel: ME družstiev Maribor SLO
Cestovné náhrady: diaľničná známka Slovinsko - 7 dňová </t>
  </si>
  <si>
    <t>25OZ0549</t>
  </si>
  <si>
    <t xml:space="preserve">Cestovný príkaz
Termín: 30.4.2025
Účel: kontrola čiarovania štadióna
Trasa: Dolný Kalník-Čadca a späť
Spôsob dopravy: AUV
Počet prepravovaných osôb: 1
Cestovné náhrady: cestovné </t>
  </si>
  <si>
    <t>25OZ0550</t>
  </si>
  <si>
    <t xml:space="preserve">Cestovný príkaz
Termín: 28.4.2025
Účel: kontrola čiarovania štadióna
Trasa: Dolný Kalník-Dubnica a späť
Spôsob dopravy: AUV
Počet prepravovaných osôb: 1
Cestovné náhrady: cestovné </t>
  </si>
  <si>
    <t>25OZ0552</t>
  </si>
  <si>
    <t xml:space="preserve">Cestovný príkaz
Termín: 26.6.2025
Účel: ME družstiev Maribor SLO, zraz v BA
Trasa: Kovarce-Bratislava
Spôsob dopravy: AUV
Počet prepravovaných osôb: 1
Cestovné náhrady: cestovné </t>
  </si>
  <si>
    <t>Miroslav Borovka</t>
  </si>
  <si>
    <t>25OZ0553</t>
  </si>
  <si>
    <t xml:space="preserve">Cestovný príkaz
Termín: 26-30.6.2025
Účel: ME družstiev Maribor SLO, zraz v BA
Trasa: Podolie-Bratislava a späť
Spôsob dopravy: AUV
Počet prepravovaných osôb: 2
Cestovné náhrady: cestovné </t>
  </si>
  <si>
    <t>25OZ0554</t>
  </si>
  <si>
    <t xml:space="preserve">Cestovný príkaz
Termín: 31.7.2025
Účel: Tlačová beseda TIPOS PTS mítingu
Trasa: Dolná Krupá-Bratislava a späť
Spôsob dopravy: AUV
Počet prepravovaných osôb: 1
Cestovné náhrady: cestovné </t>
  </si>
  <si>
    <t>25OZ0583</t>
  </si>
  <si>
    <t>1110037171</t>
  </si>
  <si>
    <t>Poistenie zodpovednosti za škodu - TIPOS PTS míting - 8.8.2025, BB</t>
  </si>
  <si>
    <t>50659669</t>
  </si>
  <si>
    <t>PREMIUM Poisťovňa, pobočka poisťovne z iného členského štátu</t>
  </si>
  <si>
    <t>25OZ0578</t>
  </si>
  <si>
    <t>VPD</t>
  </si>
  <si>
    <t>Refundácia nákladov na usporiadanie atl. podujatia - Atletický oddiel SPARTA Považská Bystrica
Majstrovstvá v behu na 10 000m na dráhe, Považská Bystrica
Účel: náhrada za stratu času pre dobrovoľníkov
Termín: 27.4.2025
Počet osôb: 28
Rozsah: 273 odpracovaných hodín
Časť nákladov</t>
  </si>
  <si>
    <t>Osoba 234, 288, 289, 405-429</t>
  </si>
  <si>
    <t>2872</t>
  </si>
  <si>
    <t>Refundácia nákladov na usporiadanie atl. podujatia - Atletický oddiel SPARTA Považská Bystrica
Majstrovstvá v behu na 10 000m na dráhe, Považská Bystrica
Termín: 27.4.2025
Účel: spotrebný + kancelársky materiál</t>
  </si>
  <si>
    <t>40711790</t>
  </si>
  <si>
    <t>Vladimír Sýkora</t>
  </si>
  <si>
    <t>4868</t>
  </si>
  <si>
    <t>Refundácia nákladov na usporiadanie atl. podujatia - Atletický oddiel SPARTA Považská Bystrica
Majstrovstvá v behu na 10 000m na dráhe, Považská Bystrica
Termín: 27.4.2025
Účel: občerstvenie
Časť nákladov</t>
  </si>
  <si>
    <t>35790164</t>
  </si>
  <si>
    <t>Kaufland Slovenská republika v.o.s.</t>
  </si>
  <si>
    <t>2025046</t>
  </si>
  <si>
    <t>Refundácia nákladov na usporiadanie atl. podujatia - Atletický oddiel SPARTA Považská Bystrica
Majstrovstvá v behu na 10 000m na dráhe, Považská Bystrica
Termín: 27.4.2025
Účel: elektroinštalačný materiál</t>
  </si>
  <si>
    <t>51239795</t>
  </si>
  <si>
    <t>INTELIO, s.r.o.</t>
  </si>
  <si>
    <t>316</t>
  </si>
  <si>
    <t>Refundácia nákladov na usporiadanie atl. podujatia - Atletický oddiel SPARTA Považská Bystrica
Majstrovstvá v behu na 10 000m na dráhe, Považská Bystrica
Termín: 27.4.2025
Účel: kancelárske potreby</t>
  </si>
  <si>
    <t>109</t>
  </si>
  <si>
    <t>Refundácia nákladov na usporiadanie atl. podujatia - Atletický oddiel SPARTA Považská Bystrica
Majstrovstvá v behu na 10 000m na dráhe, Považská Bystrica
Termín: 27.4.2025
Účel: spotrebný materiál</t>
  </si>
  <si>
    <t>10879072</t>
  </si>
  <si>
    <t>Ing. Slavomír Jalč UNIMAT SLOVAKIA</t>
  </si>
  <si>
    <t>0093</t>
  </si>
  <si>
    <t>31642837</t>
  </si>
  <si>
    <t>Prameň, s.r.o.</t>
  </si>
  <si>
    <t>7211</t>
  </si>
  <si>
    <t>57</t>
  </si>
  <si>
    <t>Refundácia nákladov na usporiadanie atl. podujatia - Atletický oddiel SPARTA Považská Bystrica
Majstrovstvá v behu na 10 000m na dráhe, Považská Bystrica
Termín: 27.4.2025
Účel: spotrebný materiál
Časť nákladov</t>
  </si>
  <si>
    <t>36246204</t>
  </si>
  <si>
    <t>Emil Krajčík, s.r.o.</t>
  </si>
  <si>
    <t>1000</t>
  </si>
  <si>
    <t>46868374</t>
  </si>
  <si>
    <t>Pepco Slovakia  s.r.o.</t>
  </si>
  <si>
    <t>02107</t>
  </si>
  <si>
    <t>46919872</t>
  </si>
  <si>
    <t>TEDi Betriebs s.r.o.</t>
  </si>
  <si>
    <t>244</t>
  </si>
  <si>
    <t>Refundácia nákladov na usporiadanie atl. podujatia - Atletický oddiel SPARTA Považská Bystrica
Majstrovstvá v behu na 10 000m na dráhe, Považská Bystrica
Termín: 27.4.2025
Účel: fotografie</t>
  </si>
  <si>
    <t>54672791</t>
  </si>
  <si>
    <t>Eva Sleziaková ES FOTO</t>
  </si>
  <si>
    <t>36320439</t>
  </si>
  <si>
    <t>Daffer spol. s r.o.</t>
  </si>
  <si>
    <t>25OZ0570</t>
  </si>
  <si>
    <t>1510378116</t>
  </si>
  <si>
    <t>Refundácia nákladov na prípravu športovca zaradeného v ZPM - Šimon Štiak
Účel: športová obuv
Časť nákladov</t>
  </si>
  <si>
    <t>25OZ0577</t>
  </si>
  <si>
    <t>9102500065</t>
  </si>
  <si>
    <t>Refundácia nákladov na činnosť klubu - halová sezóna 2025 
ŠK Triatlon Pezinok
Účel: nájom posiľňovne - 01/2025
Časť nákladov</t>
  </si>
  <si>
    <t>30853362</t>
  </si>
  <si>
    <t>Mestský podnik služieb, Pezinok</t>
  </si>
  <si>
    <t>25OZ0579</t>
  </si>
  <si>
    <t>8250164</t>
  </si>
  <si>
    <t>Refundácia nákladov na činnosť PZPM 
Ak ŠK UMB Banská Bystrica
Účel: sústredenie - ubytovanie + strava
29.3.-3.4.2025, Dudince, 28 osôb
Časť nákladov</t>
  </si>
  <si>
    <t>45445176</t>
  </si>
  <si>
    <t>Hotel Jantár DUDINCE</t>
  </si>
  <si>
    <t>25OZ0580</t>
  </si>
  <si>
    <t>OF2025029</t>
  </si>
  <si>
    <t>Refundácia nákladov na činnosť PZPM 
Športový klub ŠK Skalica
Účel: preprava osôb, 1. kolo družstiev ZsAZ st. a najml. Žiaci, 27.4.2025, Piešťany
Časť nákladov</t>
  </si>
  <si>
    <t>55183301</t>
  </si>
  <si>
    <t>MIBRO plus s.r.o.</t>
  </si>
  <si>
    <t>OF2025033</t>
  </si>
  <si>
    <t>Refundácia nákladov na činnosť PZPM 
Športový klub ŠK Skalica
Účel: preprava osôb, 2. kolo družstiev ZsAZ st. a najml. Žiaci, 10.5.2025, Piešťany
Časť nákladov</t>
  </si>
  <si>
    <t>25021</t>
  </si>
  <si>
    <t>Refundácia nákladov na činnosť PZPM 
Športový klub ŠK Skalica
Účel: preprava osôb, M-ZsAZ viacboj najml. Žiaci, 15.6.2025, Nové Zámky
Časť nákladov</t>
  </si>
  <si>
    <t>44690576</t>
  </si>
  <si>
    <t>NEXMA, s.r.o.</t>
  </si>
  <si>
    <t>25OZ0581</t>
  </si>
  <si>
    <t>202504546</t>
  </si>
  <si>
    <t>Refundácia nákladov na činnosť PZPM 
Atletika Košice, o.z.
Účel: športové náradie</t>
  </si>
  <si>
    <t>04099001</t>
  </si>
  <si>
    <t>StrongGear s.r.o.</t>
  </si>
  <si>
    <t>3101250187</t>
  </si>
  <si>
    <t>Refundácia nákladov na činnosť PZPM 
Atletika Košice, o.z.
Účel: prenájom športoviska 04/2025</t>
  </si>
  <si>
    <t>3101250087</t>
  </si>
  <si>
    <t>Refundácia nákladov na činnosť PZPM 
Atletika Košice, o.z.
Účel: prenájom športoviska 02/2025</t>
  </si>
  <si>
    <t>Refundácia nákladov na činnosť PZPM 
Atletika Košice, o.z.
Účel: tréningová činnosť 04/2025
Časť nákladov</t>
  </si>
  <si>
    <t>45832153</t>
  </si>
  <si>
    <t>Velďáková Dana Mgr. Ing.</t>
  </si>
  <si>
    <t>25OZ0582</t>
  </si>
  <si>
    <t>2</t>
  </si>
  <si>
    <t xml:space="preserve">Refundácia nákladov na činnosť PZPM 
Atletický klub Danica Zvolen
Cestovný príkaz
Termín: 1.2.2025
Účel: M-SsaZ ml. žiaci
Trasa: Zvolen-Banská Bystrica a späť
Spôsob dopravy: AUV
Počet prepravovaných osôb: 2
Cestovné náhrady: cestovné </t>
  </si>
  <si>
    <t>Mgr. Danica Sokolíková</t>
  </si>
  <si>
    <t>16</t>
  </si>
  <si>
    <t xml:space="preserve">Refundácia nákladov na činnosť PZPM 
Atletický klub Danica Zvolen
Cestovný príkaz - Mgr. Danica Sokolíková
Termín: 1.2.2025
Účel: M-SsaZ ml. žiaci, BB
Cestovné náhrady: štartovné </t>
  </si>
  <si>
    <t>ŠK UMB Banská Bystrica</t>
  </si>
  <si>
    <t xml:space="preserve">Refundácia nákladov na činnosť PZPM 
Atletický klub Danica Zvolen
Cestovný príkaz
Termín: 2.2.2025
Účel: SsaZ - kraj najml. žiaci
Trasa: Zvolen-Banská Bystrica a späť
Spôsob dopravy: AUV
Počet prepravovaných osôb: 3
Cestovné náhrady: cestovné </t>
  </si>
  <si>
    <t>0276880</t>
  </si>
  <si>
    <t xml:space="preserve">Refundácia nákladov na činnosť PZPM 
Atletický klub Danica Zvolen
Cestovný príkaz - Mgr. Danica Sokolíková
Termín: 2.2.2025
Účel: SsaZ - kraj najml. žiaci, BB
Cestovné náhrady: štartovné </t>
  </si>
  <si>
    <t>Bežecký Športový Klub Banská Bystrica</t>
  </si>
  <si>
    <t xml:space="preserve">Refundácia nákladov na činnosť PZPM 
Atletický klub Danica Zvolen
Cestovný príkaz
Termín: 8.2.2025
Účel: HM SR - st. žiaci
Trasa: Zvolen-Nyiregyháza HU a späť
Spôsob dopravy: AUV
Počet prepravovaných osôb: 4
Cestovné náhrady: cestovné </t>
  </si>
  <si>
    <t>Patrik Mamoň</t>
  </si>
  <si>
    <t>280545</t>
  </si>
  <si>
    <t xml:space="preserve">Refundácia nákladov na činnosť PZPM 
Atletický klub Danica Zvolen
Cestovný príkaz - Patrik Mamoň
Termín: 8.2.2025
Účel: HM SR - st. žiaci, Nyiregyháza HU
Cestovné náhrady: 1-dňová diaľničná známka Maďarsko </t>
  </si>
  <si>
    <t>MOL NYR.</t>
  </si>
  <si>
    <t>10</t>
  </si>
  <si>
    <t xml:space="preserve">Refundácia nákladov na činnosť PZPM 
Atletický klub Danica Zvolen
Cestovný príkaz
Termín: 2.3.2025
Účel: MSR viacboj - ml. žiaci
Trasa: Zvolen-Viedeň AT a späť
Spôsob dopravy: AUV
Počet prepravovaných osôb: 5
Cestovné náhrady: cestovné </t>
  </si>
  <si>
    <t>Marek Kostor</t>
  </si>
  <si>
    <t xml:space="preserve">Refundácia nákladov na činnosť PZPM 
Atletický klub Danica Zvolen
Cestovný príkaz
Termín: 1.5.2025
Účel: 1. kolo ml. žiaci juh
Trasa: Zvolen-Banská Bystrica a späť
Spôsob dopravy: AUV
Počet prepravovaných osôb: 5
Cestovné náhrady: cestovné </t>
  </si>
  <si>
    <t xml:space="preserve">Refundácia nákladov na činnosť PZPM 
Atletický klub Danica Zvolen
Cestovný príkaz - Mgr. Danica Sokolíková
Termín: 1.5.2025
Účel: 1. kolo ml. žiaci juh, BB
Cestovné náhrady: štartovné </t>
  </si>
  <si>
    <t>21</t>
  </si>
  <si>
    <t>Maroš Varga</t>
  </si>
  <si>
    <t>22</t>
  </si>
  <si>
    <t xml:space="preserve">Refundácia nákladov na činnosť PZPM 
Atletický klub Danica Zvolen
Cestovný príkaz
Termín: 1.5.2025
Účel: 1. kolo ml. žiaci juh
Trasa: Zvolen-Banská Bystrica a späť
Spôsob dopravy: AUV
Počet prepravovaných osôb: 4
Cestovné náhrady: cestovné </t>
  </si>
  <si>
    <t>Ing. Anna Národová</t>
  </si>
  <si>
    <t>34</t>
  </si>
  <si>
    <t xml:space="preserve">Refundácia nákladov na činnosť PZPM 
Atletický klub Danica Zvolen
Cestovný príkaz
Termín: 10.5.2025
Účel: 2. kolo ml. žiaci juh
Trasa: Zvolen-Žiar n/Hronom a späť
Spôsob dopravy: AUV
Počet prepravovaných osôb: 4
Cestovné náhrady: cestovné </t>
  </si>
  <si>
    <t xml:space="preserve">Refundácia nákladov na činnosť PZPM 
Atletický klub Danica Zvolen
Cestovný príkaz
Termín: 10.5.2025
Účel: 2. kolo ml. žiaci juh
Trasa: Zvolen-Žiar n/Hronom a späť
Spôsob dopravy: AUV
Počet prepravovaných osôb: 5
Cestovné náhrady: cestovné </t>
  </si>
  <si>
    <t>37</t>
  </si>
  <si>
    <t xml:space="preserve">Refundácia nákladov na činnosť PZPM 
Atletický klub Danica Zvolen
Cestovný príkaz
Termín: 11.5.2025
Účel: 1. kolo st. žiaci MSsAZ
Trasa: Zvolen-Banská Bystrica a späť
Spôsob dopravy: AUV
Počet prepravovaných osôb: 4
Cestovné náhrady: cestovné </t>
  </si>
  <si>
    <t xml:space="preserve">Refundácia nákladov na činnosť PZPM 
Atletický klub Danica Zvolen
Cestovný príkaz - Maroš Varga
Termín: 11.5.2025
Účel: 1. kolo st. žiaci MSsAZ, BB
Cestovné náhrady: štartovné </t>
  </si>
  <si>
    <t>38</t>
  </si>
  <si>
    <t xml:space="preserve">Refundácia nákladov na činnosť PZPM 
Atletický klub Danica Zvolen
Cestovný príkaz
Termín: 11.5.2025
Účel: 1. kolo st. žiaci MSsAZ
Trasa: Zvolen-Banská Bystrica a späť
Spôsob dopravy: AUV
Počet prepravovaných osôb: 3
Cestovné náhrady: cestovné </t>
  </si>
  <si>
    <t>42</t>
  </si>
  <si>
    <t xml:space="preserve">Refundácia nákladov na činnosť PZPM 
Atletický klub Danica Zvolen
Cestovný príkaz
Termín: 24.5.2025
Účel:  MSsAZ viacboj ml. žiaci
Trasa: Zvolen-Martin a späť
Spôsob dopravy: AUV
Počet prepravovaných osôb: 5
Cestovné náhrady: cestovné </t>
  </si>
  <si>
    <t>57/25</t>
  </si>
  <si>
    <t xml:space="preserve">Refundácia nákladov na činnosť PZPM 
Atletický klub Danica Zvolen
Cestovný príkaz - Mgr. Danica Sokolíková
Termín: 24.5.2025
Účel:  MSsAZ viacboj ml. žiaci, Martin
Cestovné náhrady: štartovné </t>
  </si>
  <si>
    <t>00628450</t>
  </si>
  <si>
    <t>Atletický klub Martin</t>
  </si>
  <si>
    <t>43</t>
  </si>
  <si>
    <t xml:space="preserve">Refundácia nákladov na činnosť PZPM 
Atletický klub Danica Zvolen
Cestovný príkaz
Termín: 24.5.2025
Účel:  MSsAZ viacboj ml. žiaci
Trasa: Zvolen-Martin a späť
Spôsob dopravy: AUV
Počet prepravovaných osôb: 4
Cestovné náhrady: cestovné </t>
  </si>
  <si>
    <t>44</t>
  </si>
  <si>
    <t xml:space="preserve">Refundácia nákladov na činnosť PZPM 
Atletický klub Danica Zvolen
Cestovný príkaz
Termín: 25.5.2025
Účel: 3. kolo MSsAZ družstiev st. žiaci
Trasa: Zvolen-Dubnica n/V a späť
Spôsob dopravy: AUV
Počet prepravovaných osôb: 5
Cestovné náhrady: cestovné </t>
  </si>
  <si>
    <t>AK/2025/01</t>
  </si>
  <si>
    <t xml:space="preserve">Refundácia nákladov na činnosť PZPM 
Atletický klub Danica Zvolen
Cestovný príkaz - Maroš Varga
Termín: 25.5.2025
Účel: 3. kolo MSsAZ družstiev st. žiaci, Dubnica n/V
Cestovné náhrady: štartovné </t>
  </si>
  <si>
    <t>30227704</t>
  </si>
  <si>
    <t>AK Spartak Dubnica nad Váhom</t>
  </si>
  <si>
    <t xml:space="preserve">Refundácia nákladov na činnosť PZPM 
Atletický klub Danica Zvolen
Cestovný príkaz
Termín: 31.5.2025
Účel: 3. kolo MSsAZ družstiev ml. žiaci
Trasa: Zvolen-Banská Štiavnica a späť
Spôsob dopravy: AUV
Počet prepravovaných osôb: 4
Cestovné náhrady: cestovné </t>
  </si>
  <si>
    <t>55</t>
  </si>
  <si>
    <t xml:space="preserve">Refundácia nákladov na činnosť PZPM 
Atletický klub Danica Zvolen
Cestovný príkaz
Termín: 1.6.2025
Účel: MSsAZ st. žiaci
Trasa: Zvolen-Banská Bystrica a späť
Spôsob dopravy: AUV
Počet prepravovaných osôb: 5
Cestovné náhrady: cestovné </t>
  </si>
  <si>
    <t>64</t>
  </si>
  <si>
    <t xml:space="preserve">Refundácia nákladov na činnosť PZPM 
Atletický klub Danica Zvolen
Cestovný príkaz
Termín: 22.6.2025
Účel: 3. kolo MSsAZ družstiev st. žiaci
Trasa: Zvolen-Martin a späť
Spôsob dopravy: AUV
Počet prepravovaných osôb: 5
Cestovné náhrady: cestovné </t>
  </si>
  <si>
    <t>Refundácia nákladov na činnosť PZPM 
Atletický klub Danica Zvolen
Účel: trénerská činnosť 01/2025</t>
  </si>
  <si>
    <t>56484356</t>
  </si>
  <si>
    <t>Mgr. Maroš Varga</t>
  </si>
  <si>
    <t>202507</t>
  </si>
  <si>
    <t>Refundácia nákladov na činnosť PZPM 
Atletický klub Danica Zvolen
Účel: trénerská činnosť 02/2025</t>
  </si>
  <si>
    <t>202510</t>
  </si>
  <si>
    <t>Refundácia nákladov na činnosť PZPM 
Atletický klub Danica Zvolen
Účel: trénerská činnosť 03/2025
Časť nákladov</t>
  </si>
  <si>
    <t>25OZ0567</t>
  </si>
  <si>
    <t>1510368797</t>
  </si>
  <si>
    <t>Refundácia nákladov na prípravu športovca zaradeného v ZPM - Nina Hejčíková
Účel: športové oblečenie
Časť nákladov</t>
  </si>
  <si>
    <t>25OZ0568</t>
  </si>
  <si>
    <t>1510430982</t>
  </si>
  <si>
    <t>Refundácia nákladov na prípravu športovca zaradeného v ZPM - Timotej Vozár
Účel: športové doplnky a materiál
Časť nákladov</t>
  </si>
  <si>
    <t>1510325984</t>
  </si>
  <si>
    <t>Refundácia nákladov na prípravu športovca zaradeného v ZPM - Timotej Vozár
Účel: športová obuv
Časť nákladov</t>
  </si>
  <si>
    <t>25OZ0565</t>
  </si>
  <si>
    <t>1510132030</t>
  </si>
  <si>
    <t>Refundácia nákladov na prípravu športovca zaradeného v ZPM - Matej Šuplata
Účel: športová obuv
Časť nákladov</t>
  </si>
  <si>
    <t>25OZ0566</t>
  </si>
  <si>
    <t>01871</t>
  </si>
  <si>
    <t>Refundácia nákladov na prípravu športovca zaradeného v ZPM - Dominik Ivančík
Účel: športová obuv</t>
  </si>
  <si>
    <t>36563323</t>
  </si>
  <si>
    <t>INFINITY team, s.r.o.</t>
  </si>
  <si>
    <t>1250015434</t>
  </si>
  <si>
    <t>Refundácia nákladov na prípravu športovca zaradeného v ZPM - Dominik Ivančík
Účel: výživové doplnky</t>
  </si>
  <si>
    <t>48193224</t>
  </si>
  <si>
    <t>Powerlogy, s.r.o.</t>
  </si>
  <si>
    <t>549563410</t>
  </si>
  <si>
    <t>Refundácia nákladov na prípravu športovca zaradeného v ZPM - Dominik Ivančík
Účel: športový materiál
Časť nákladov</t>
  </si>
  <si>
    <t>Alza-sk s.r.o.</t>
  </si>
  <si>
    <t>25OZ0575</t>
  </si>
  <si>
    <t>250607</t>
  </si>
  <si>
    <t>Refundácia nákladov športového klubu
AC Run is Fun Prešov
Účel: preprava osôb, detská PTS finále, 17.6.2025 Banská Bystrica
Časť nákladov</t>
  </si>
  <si>
    <t>41344201</t>
  </si>
  <si>
    <t>Marián Slanina</t>
  </si>
  <si>
    <t>25OZ0576</t>
  </si>
  <si>
    <t>6</t>
  </si>
  <si>
    <t>Refundácia nákladov na činnosť Klubu - halová sezóna 2025 - Atletický klub Danica
Cestovný príkaz
Termín: 15.2.2025
Účel: HMS dorast, Nyiregyháza HUN
Trasa: Zvolen-Nyiregyháza HU a späť
Spôsob dopravy: AUV
Počet prepravovaných osôb: 2
Cestovné náhrady: cestovné</t>
  </si>
  <si>
    <t>Refundácia nákladov na činnosť Klubu - halová sezóna 2025 - Atletický klub Danica
Cestovný príkaz
Termín: 8.3.2025
Účel: HMS juniori, Nyiregyháza HUN
Trasa: Zvolen-Nyiregyháza HU a späť
Spôsob dopravy: AUV
Počet prepravovaných osôb: 4
Cestovné náhrady: cestovné
Časť nákladov</t>
  </si>
  <si>
    <t>25OZ0569</t>
  </si>
  <si>
    <t>416/07/2025</t>
  </si>
  <si>
    <t>Refundácia nákladov na prípravu športovca zaradeného v ZPM - Adam Ilgo
Účel: doplnky výživy</t>
  </si>
  <si>
    <t>PERFORMANCE GROUP POLAND SPOLKA Z ORGANICZONA ODPOWIEDZIALNOSCIA</t>
  </si>
  <si>
    <t>25OZ0571</t>
  </si>
  <si>
    <t>169</t>
  </si>
  <si>
    <t>Refundácia nákladov na prípravu športovca - trénera : Michal Škvarka
Zverenec: Peter David
Cestovný príkaz
Termín: 29.3.-28.4.2025
Účel: sústredenie Benidorm ESP
Cestovné náhrady: ubytovanie</t>
  </si>
  <si>
    <t>MARIA CRISTINA BEACH</t>
  </si>
  <si>
    <t>25OZ0572</t>
  </si>
  <si>
    <t>1688887513539812</t>
  </si>
  <si>
    <t>Refundácia nákladov na prípravu športovca - trénera : Ľuboš Machník
Zverenec: Rosenbaum, Zámečníková, Mažgút
Cestovný príkaz
Termín: 12.2.-13.3.2025
Účel: sústredenie Potchefstroom JAR
Trasa: Viedeň-Istanbul-Johannesburg-Istanbul-Viedeň
Spôsob dopravy: lietadlo
Počet prepravovaných osôb: 3
Cestovné náhrady: letenky
Časť nákladov</t>
  </si>
  <si>
    <t>Trip.com Travel Singapore Pte. Ltd.</t>
  </si>
  <si>
    <t>25OZ0563</t>
  </si>
  <si>
    <t>1510078112</t>
  </si>
  <si>
    <t>Refundácia nákladov na prípravu športovca zaradeného v ZPM - Nina Čanecká
Účel: športové oblečenie</t>
  </si>
  <si>
    <t>25306290</t>
  </si>
  <si>
    <t>Refundácia nákladov na prípravu športovca zaradeného v ZPM - Nina Čanecká
Účel: doplnky výživy</t>
  </si>
  <si>
    <t>1520256874</t>
  </si>
  <si>
    <t>Refundácia nákladov na prípravu športovca zaradeného v ZPM - Nina Čanecká
Účel: športová obuv</t>
  </si>
  <si>
    <t>1520863673</t>
  </si>
  <si>
    <t>Refundácia nákladov na prípravu športovca zaradeného v ZPM - Nina Čanecká
Účel: športová obuv
Časť nákladov</t>
  </si>
  <si>
    <t>25OZ0562</t>
  </si>
  <si>
    <t>1510359453</t>
  </si>
  <si>
    <t>Refundácia nákladov na prípravu športovca zaradeného v ZPM - Matej Stanislav
Účel: športové doplnky</t>
  </si>
  <si>
    <t>1510049418</t>
  </si>
  <si>
    <t>Refundácia nákladov na prípravu športovca zaradeného v ZPM - Matej Stanislav
Účel: športová obuv
Časť nákladov</t>
  </si>
  <si>
    <t>253S0000988</t>
  </si>
  <si>
    <t>Refundácia nákladov na prípravu športovca zaradeného v ZPM - Matej Stanislav
Účel: športová obuv</t>
  </si>
  <si>
    <t>AYSK-25-108972</t>
  </si>
  <si>
    <t>Refundácia nákladov na prípravu športovca zaradeného v ZPM - Matej Stanislav
Účel: športové oblečenie</t>
  </si>
  <si>
    <t>ABOUT YOU SE &amp; CO. KG</t>
  </si>
  <si>
    <t>25OZ0564</t>
  </si>
  <si>
    <t>8125014753</t>
  </si>
  <si>
    <t>Refundácia nákladov na prípravu športovca zaradeného v ZPM - Viviána Popovičová
Cestovný príkaz
Termín: 12.4.-19.4.2025
Účel: sústredenie Zadar CRO
Trasa: Košice-Zadar-Košice
Spôsob dopravy: lietadlo
Počet prepravovaných osôb: 1
Cestovné náhrady: letenky
Časť nákladov</t>
  </si>
  <si>
    <t>Pelicantravel.com s.r.o.</t>
  </si>
  <si>
    <t xml:space="preserve">Refundácia nákladov na prípravu športovca zaradeného v ZPM - Viviána Popovičová
Cestovný príkaz
Termín: 12.4.-19.4.2025
Účel: sústredenie Zadar CRO
Cestovné náhrady: 2x stravné (+sparing Loriána Popovičová) </t>
  </si>
  <si>
    <t>Viviána Popovičová</t>
  </si>
  <si>
    <t>8265</t>
  </si>
  <si>
    <t>Refundácia nákladov na prípravu športovca zaradeného v ZPM - Viviána Popovičová
Účel: zdravotná prehliadka</t>
  </si>
  <si>
    <t>00606707</t>
  </si>
  <si>
    <t>Univerzitná nemocnica L. Pasteura Košice</t>
  </si>
  <si>
    <t>25MZDY07</t>
  </si>
  <si>
    <t>Hrubé mzdy vyplatené osobám (zamestnancom) vrátane odvodov zamestnávateľa
počet fyzických osôb: 12
obdobie: júl 2025</t>
  </si>
  <si>
    <t>Osoba 1-10, 403, 488</t>
  </si>
  <si>
    <t>Hrubé mzdy vyplatené osobám (zamestnancom) vrátane odvodov zamestnávateľa
počet fyzických osôb: 16
obdobie: júl 2025</t>
  </si>
  <si>
    <t>Osoba 62, 13, 17, 18, 19, 20, 109, 112, 14, 15, 16, 104, 105, 55, 107, 106</t>
  </si>
  <si>
    <t>Hrubé mzdy vyplatené osobám (zamestnancom) vrátane odvodov zamestnávateľa
počet fyzických osôb: 8
obdobie: júl 2025</t>
  </si>
  <si>
    <t>25OZ0497</t>
  </si>
  <si>
    <t>2984</t>
  </si>
  <si>
    <t xml:space="preserve">PREVOD: nákup PHM 
AUS - AA437HO , 34,750 l </t>
  </si>
  <si>
    <t>25OZ0498</t>
  </si>
  <si>
    <t>6037</t>
  </si>
  <si>
    <t xml:space="preserve">PREVOD: nákup PHM 
AUS - AA437HO , 34,490 l </t>
  </si>
  <si>
    <t>25OZ0559</t>
  </si>
  <si>
    <t>7815</t>
  </si>
  <si>
    <t xml:space="preserve">PREVOD: nákup PHM 
AUS - AA437HO , 29,760 l </t>
  </si>
  <si>
    <t>25OZ0560</t>
  </si>
  <si>
    <t>10147</t>
  </si>
  <si>
    <t xml:space="preserve">PREVOD: nákup PHM 
AUS - AA437HO , 32,460 l </t>
  </si>
  <si>
    <t>25OZ0561</t>
  </si>
  <si>
    <t>14021</t>
  </si>
  <si>
    <t xml:space="preserve">PREVOD: nákup PHM 
AUS - AA437HO , 21,250 l </t>
  </si>
  <si>
    <t>CARDIF s.r.o. - SHELL 8209</t>
  </si>
  <si>
    <t>25OZ0558</t>
  </si>
  <si>
    <t>13035</t>
  </si>
  <si>
    <t xml:space="preserve">PREVOD: nákup PHM + zmes do ostrekovača
AUS - AA437HO , 33,110 l </t>
  </si>
  <si>
    <t>PF250601</t>
  </si>
  <si>
    <t>5412731066</t>
  </si>
  <si>
    <t>PF250602</t>
  </si>
  <si>
    <t>5412731067</t>
  </si>
  <si>
    <t>PF250596</t>
  </si>
  <si>
    <t>2025061</t>
  </si>
  <si>
    <t>Potlač športového oblečenia</t>
  </si>
  <si>
    <t>PF250598</t>
  </si>
  <si>
    <t>2025208</t>
  </si>
  <si>
    <t>Servis tlačiarne + tonery</t>
  </si>
  <si>
    <t>PF250609</t>
  </si>
  <si>
    <t>Mediálne služby 07/2025</t>
  </si>
  <si>
    <t>25OZ0556</t>
  </si>
  <si>
    <t>288</t>
  </si>
  <si>
    <t>PREVOD
Ceny pre víťazov - kytice 
Kritérium SNP, BB 17.6.2025</t>
  </si>
  <si>
    <t>51182271</t>
  </si>
  <si>
    <t>CLIVIA VIANOCE s.r.o.</t>
  </si>
  <si>
    <t>25OZ0555</t>
  </si>
  <si>
    <t>13036</t>
  </si>
  <si>
    <t>PREVOD
Spotrebný materiál</t>
  </si>
  <si>
    <t>PF250599</t>
  </si>
  <si>
    <t>25096</t>
  </si>
  <si>
    <t>Spotrebný materiál - tonery</t>
  </si>
  <si>
    <t>44561318</t>
  </si>
  <si>
    <t>Printech Slovakia s.r.o.</t>
  </si>
  <si>
    <t>PF250595</t>
  </si>
  <si>
    <t>112025</t>
  </si>
  <si>
    <t>Činnosť športového odborníka - krajský koordinátor DA pre Prešovský kraj - 1. polrok 2025</t>
  </si>
  <si>
    <t>53182740</t>
  </si>
  <si>
    <t>25OZ0589</t>
  </si>
  <si>
    <t>4810900699</t>
  </si>
  <si>
    <t>Skupinové úrazové poistenie pre 160 osôb - 8.8.2025 TIPOS PTS míting</t>
  </si>
  <si>
    <t>KOMUNÁLNA poisťovňa, a.s. Vienna Insurance Group</t>
  </si>
  <si>
    <t>25OZ0586</t>
  </si>
  <si>
    <t>25VF00165</t>
  </si>
  <si>
    <t>Refundácia nákladov na prípravu športovca zaradeného v ZPM - Peter Csikós
Účel: regeneračné oblečenie</t>
  </si>
  <si>
    <t>51956594</t>
  </si>
  <si>
    <t>Pro Vital Akadémia s.r.o.</t>
  </si>
  <si>
    <t>170</t>
  </si>
  <si>
    <t>Refundácia nákladov na prípravu športovca zaradeného v ZPM - Peter Csikós
Účel: regenerácia</t>
  </si>
  <si>
    <t>34104780</t>
  </si>
  <si>
    <t>KAŠTIEĽ MOJMÍROVCE, a.s.</t>
  </si>
  <si>
    <t>8100062513</t>
  </si>
  <si>
    <t>Refundácia nákladov na prípravu športovca zaradeného v ZPM - Peter Csikós
Cestovný príkaz
Termín: 12.4.-19.4.2025
Účel: sústredenie Břeclav CZ
Cestovné náhrady: cestovné poistenie</t>
  </si>
  <si>
    <t>8100061122</t>
  </si>
  <si>
    <t>Refundácia nákladov na prípravu športovca zaradeného v ZPM - Peter Csikós
Cestovný príkaz
Termín: 4.-18.2.2025
Účel: sústredenie Monte Gordo POR
Cestovné náhrady: cestovné poistenie</t>
  </si>
  <si>
    <t>121, 440, 79, 116</t>
  </si>
  <si>
    <t>7.2., 20.6., 4.6., 6.6.2025</t>
  </si>
  <si>
    <t>Refundácia nákladov na prípravu športovca zaradeného v ZPM - Peter Csikós
Účel: 4x doplnky výživy
Časť nákladov</t>
  </si>
  <si>
    <t>Refundácia nákladov na prípravu športovca zaradeného v ZPM - Peter Csikós
Cestovný príkaz
Termín: 24.5.2025
Účel: 1. kolo I. ligy dospelí
Trasa: Tvrdošovce-Uherské Hradište CZ a späť
Spôsob dopravy: AUV
Počet prepravovaných osôb: 2
Cestovné náhrady: cestovné</t>
  </si>
  <si>
    <t>Zsolt Csikós</t>
  </si>
  <si>
    <t>Refundácia nákladov na prípravu športovca zaradeného v ZPM - Peter Csikós
Cestovný príkaz
Termín: 31.5.2025
Účel: M-ZsAZ
Trasa: Tvrdošovce-Trnava a späť
Spôsob dopravy: AUV
Počet prepravovaných osôb: 2
Cestovné náhrady: cestovné</t>
  </si>
  <si>
    <t>0002, 0001, 0001, 0002</t>
  </si>
  <si>
    <t>20.5., 5.5., 18.6., 20.6.2025</t>
  </si>
  <si>
    <t>Refundácia nákladov na prípravu športovca zaradeného v ZPM - Peter Csikós
Účel: 4x regenerácia</t>
  </si>
  <si>
    <t>51593211</t>
  </si>
  <si>
    <t>Marcela Benczeová</t>
  </si>
  <si>
    <t>Refundácia nákladov na prípravu športovca zaradeného v ZPM - Peter Csikós
Cestovný príkaz
Termín: 7-8.6.2025
Účel: Vöcklabrucker Skarkassenmeeting AT
Trasa: Tvrdošovce-Bratislava a späť
Spôsob dopravy: AUV
Počet prepravovaných osôb: 2
Cestovné náhrady: cestovné</t>
  </si>
  <si>
    <t>Refundácia nákladov na prípravu športovca zaradeného v ZPM - Peter Csikós
Cestovný príkaz
Termín: 14-15.6.2025
Účel: Track Night Vienna AT
Trasa: Tvrdošovce-Bratislava a späť
Spôsob dopravy: AUV
Počet prepravovaných osôb: 2
Cestovné náhrady: cestovné</t>
  </si>
  <si>
    <t>Refundácia nákladov na prípravu športovca zaradeného v ZPM - Peter Csikós
Cestovný príkaz
Termín: 17.6.2025
Účel: Kritérium SNP
Trasa: Tvrdošovce-Banská Bystrica a späť
Spôsob dopravy: AUV
Počet prepravovaných osôb: 2
Cestovné náhrady: cestovné</t>
  </si>
  <si>
    <t>Refundácia nákladov na prípravu športovca zaradeného v ZPM - Peter Csikós
Cestovný príkaz
Termín: 24.6.2025
Účel: Zlatá Tretra
Trasa: Tvrdošovce-Ostrava CZ a späť
Spôsob dopravy: AUV
Počet prepravovaných osôb: 2
Cestovné náhrady: cestovné</t>
  </si>
  <si>
    <t>Refundácia nákladov na prípravu športovca zaradeného v ZPM - Peter Csikós
Cestovný príkaz
Termín: 30.6.2025
Účel: Bauhaus Junioren-Gala, Mannheim DE
Trasa: Tvrdošovce-Bratislava a späť
Spôsob dopravy: AUV
Počet prepravovaných osôb: 2
Cestovné náhrady: cestovné</t>
  </si>
  <si>
    <t>25OZ0584</t>
  </si>
  <si>
    <t>Refundácia nákladov na prípravu športovca zaradeného v TOP SAZ - Šimon Bujna
Cestovný príkaz
Termín: 10-27.4.2025
Účel: sústredenie Tenerife
Trasa: Ivanka pri Dunaji-VIedeň AT a späť
Spôsob dopravy: AUV
Počet prepravovaných osôb: 1
Cestovné náhrady: cestovné</t>
  </si>
  <si>
    <t>Šimon Bujna</t>
  </si>
  <si>
    <t>DWAM-29374691</t>
  </si>
  <si>
    <t>Refundácia nákladov na prípravu športovca zaradeného v TOP SAZ - Šimon Bujna
Cestovný príkaz
Termín: 10-27.4.2025
Účel: sústredenie Tenerife
Trasa: Viedeň-Tenerife-Viedeň
Spôsob dopravy: lietadlo
Počet prepravovaných osôb: 1
Cestovné náhrady: letenka</t>
  </si>
  <si>
    <t>I767-2025-00013</t>
  </si>
  <si>
    <t>Refundácia nákladov na prípravu športovca zaradeného v TOP SAZ - Šimon Bujna
Cestovný príkaz
Termín: 10-27.4.2025
Účel: sústredenie Tenerife
Cestovné náhrady: ubytovanie</t>
  </si>
  <si>
    <t>Nela Hernández Padrón, Tenerife</t>
  </si>
  <si>
    <t>Refundácia nákladov na prípravu športovca zaradeného v TOP SAZ - Šimon Bujna
Cestovný príkaz
Termín: 10-27.4.2025
Účel: sústredenie Tenerife
Cestovné náhrady: stravné</t>
  </si>
  <si>
    <t>1510137546</t>
  </si>
  <si>
    <t>Refundácia nákladov na prípravu športovca zaradeného v TOP SAZ - Šimon Bujna
Účel: športová obuv</t>
  </si>
  <si>
    <t>202500995</t>
  </si>
  <si>
    <t>Refundácia nákladov na prípravu športovca zaradeného v TOP SAZ - Šimon Bujna
Účel: športové náčinie</t>
  </si>
  <si>
    <t>SK/2025/02/476</t>
  </si>
  <si>
    <t>29389593</t>
  </si>
  <si>
    <t>Hegen Česko s.r.o.</t>
  </si>
  <si>
    <t>25042789</t>
  </si>
  <si>
    <t>Refundácia nákladov na prípravu športovca zaradeného v TOP SAZ - Šimon Bujna
Účel: doplnky výživy</t>
  </si>
  <si>
    <t>25032838</t>
  </si>
  <si>
    <t>250117</t>
  </si>
  <si>
    <t>Refundácia nákladov na prípravu športovca zaradeného v TOP SAZ - Šimon Bujna
Účel: športové doplnky</t>
  </si>
  <si>
    <t>50424785</t>
  </si>
  <si>
    <t>GOOD DEALS s.r.o.</t>
  </si>
  <si>
    <t>INV03876704</t>
  </si>
  <si>
    <t>Refundácia nákladov na prípravu športovca zaradeného v TOP SAZ - Šimon Bujna
Účel: tréningový denník APP</t>
  </si>
  <si>
    <t>TrainingPeaks, LLC</t>
  </si>
  <si>
    <t>INV03917533</t>
  </si>
  <si>
    <t>INV03958590</t>
  </si>
  <si>
    <t>INV03997515</t>
  </si>
  <si>
    <t>1225003178</t>
  </si>
  <si>
    <t>26904241</t>
  </si>
  <si>
    <t>Sportega s.r.o.</t>
  </si>
  <si>
    <t>Refundácia nákladov na prípravu športovca zaradeného v TOP SAZ - Šimon Bujna
Cestovný príkaz
Termín: 20-21.2.2025
Účel: HMSR Ostrava CZ
Trasa: Ivanka pri Dunaji-Ostrava CZ a späť
Spôsob dopravy: AUV
Počet prepravovaných osôb: 1
Cestovné náhrady: cestovné</t>
  </si>
  <si>
    <t>250012</t>
  </si>
  <si>
    <t>Refundácia nákladov na prípravu športovca zaradeného v TOP SAZ - Šimon Bujna
Cestovný príkaz
Termín: 20-21.2.2025
Účel: HMSR Ostrava CZ
Cestovné náhrady: ubytovanie</t>
  </si>
  <si>
    <t>60768452</t>
  </si>
  <si>
    <t>Ing. Radim Bajer, Ostrava CZ</t>
  </si>
  <si>
    <t>1030145469</t>
  </si>
  <si>
    <t>Refundácia nákladov na prípravu športovca zaradeného v TOP SAZ - Šimon Bujna
Cestovný príkaz
Termín: 20-21.2.2025
Účel: HMSR Ostrava CZ
Cestovné náhrady: 10 dňová diaľničná známka CZ</t>
  </si>
  <si>
    <t>70856508</t>
  </si>
  <si>
    <t>Státní fond dopravní infrastruktury</t>
  </si>
  <si>
    <t>2504579</t>
  </si>
  <si>
    <t>Refundácia nákladov na prípravu športovca zaradeného v TOP SAZ - Šimon Bujna
Účel: doplnky výživy
Časť nákladov</t>
  </si>
  <si>
    <t>47901411</t>
  </si>
  <si>
    <t>VOXBERG s.r.o.</t>
  </si>
  <si>
    <t>Refundácia nákladov na prípravu športovca zaradeného v TOP SAZ - Šimon Bujna
Cestovný príkaz
Termín: 6.2.2025
Účel: preteky Ostrava ČR
Trasa: Ivanka pri Dunaji-Ostrava a späť
Spôsob dopravy: AUV
Počet prepravovaných osôb: 1
Cestovné náhrady: cestovné
Časť nákladov</t>
  </si>
  <si>
    <t>71</t>
  </si>
  <si>
    <t>Refundácia nákladov na prípravu športovca zaradeného v TOP SAZ - Šimon Bujna
Cestovný príkaz
Termín: 6.2.2025
Účel: preteky Ostrava ČR
Cestovné náhrady: štartovné</t>
  </si>
  <si>
    <t>00534544</t>
  </si>
  <si>
    <t>Sdružení sportovních klubu</t>
  </si>
  <si>
    <t>198</t>
  </si>
  <si>
    <t>Refundácia nákladov na prípravu športovca zaradeného v TOP SAZ - Šimon Bujna
Účel: permanentka na atl. Štadión
Časť nákladov</t>
  </si>
  <si>
    <t>00397687</t>
  </si>
  <si>
    <t>Slovenská technická univerzita v Bratislave</t>
  </si>
  <si>
    <t>25OZ0585</t>
  </si>
  <si>
    <t>ANL00009230430</t>
  </si>
  <si>
    <t>Refundácia nákladov na prípravu športovca zaradeného v ZPM - Kiara Sluijpers
Účel: športová obuv</t>
  </si>
  <si>
    <t>All4sports B.V.
Nederland</t>
  </si>
  <si>
    <t>NL1012746509</t>
  </si>
  <si>
    <t>NIKE RETAIL BV
Nederland</t>
  </si>
  <si>
    <t>189947</t>
  </si>
  <si>
    <t>New Balance Netherlands B.V.</t>
  </si>
  <si>
    <t>ANL00009097600</t>
  </si>
  <si>
    <t>Refundácia nákladov na prípravu športovca zaradeného v ZPM - Kiara Sluijpers
Účel: športové oblečenie</t>
  </si>
  <si>
    <t>25OZ0587</t>
  </si>
  <si>
    <t>VF-SFSK1001282/25</t>
  </si>
  <si>
    <t>Refundácia nákladov na prípravu športovca zaradeného v ZPM - Eliška Ella Gáliková
Účel: športová pomôcka</t>
  </si>
  <si>
    <t>25OZ0588</t>
  </si>
  <si>
    <t>1510373804</t>
  </si>
  <si>
    <t>Refundácia nákladov na prípravu športovca zaradeného v ZPM - Martin Ďuriš
Účel: športová obuv</t>
  </si>
  <si>
    <t>PF250264</t>
  </si>
  <si>
    <t>8125019655</t>
  </si>
  <si>
    <t>7.4., 15.4.2025</t>
  </si>
  <si>
    <t>PREVOD
Letenky Viedeň-Helsinki-Viedeň pre 15 osôb, 5-11.8.2025
ME U20 Tampere, Fínsko</t>
  </si>
  <si>
    <t>PF250535</t>
  </si>
  <si>
    <t>8125038902</t>
  </si>
  <si>
    <t>8.7., 11.7.2025</t>
  </si>
  <si>
    <t>PREVOD
Letenky Viedeň-Helsinki-Viedeň pre 17 osôb, 5-11.8.2025
ME U20 Tampere, Fínsko</t>
  </si>
  <si>
    <t>PF250592</t>
  </si>
  <si>
    <t>8125041627</t>
  </si>
  <si>
    <t>PREVOD
Letenky Viedeň-Helsinki-Viedeň pre 9 osôb, 5-11.8.2025
ME U20 Tampere, Fínsko</t>
  </si>
  <si>
    <t>PF250593</t>
  </si>
  <si>
    <t>593</t>
  </si>
  <si>
    <t>PREVOD
Ubytovanie 5-10.8.2025, ME U20 Tampere, Fínsko pre 41 osôb</t>
  </si>
  <si>
    <t>EU20CH2025 Tampere</t>
  </si>
  <si>
    <t>PF250603</t>
  </si>
  <si>
    <t>406</t>
  </si>
  <si>
    <t>PREVOD
Ubytovanie 11-12.7.2025, MSR juniori Košice - Lenčéš</t>
  </si>
  <si>
    <t>PF250604</t>
  </si>
  <si>
    <t>426</t>
  </si>
  <si>
    <t>PREVOD
Ubytovanie 12-13.7.2025, MSR juniori Košice - Lenčéš</t>
  </si>
  <si>
    <t>PF250612</t>
  </si>
  <si>
    <t>312500894</t>
  </si>
  <si>
    <t>Prístup do agentúrneho spravodajstva SITA - 07/2025</t>
  </si>
  <si>
    <t>PF250611</t>
  </si>
  <si>
    <t>202503956</t>
  </si>
  <si>
    <t>PF250614</t>
  </si>
  <si>
    <t>20/2025</t>
  </si>
  <si>
    <t>Činnosť športového trénera športovca R. Ruffíniho ml. za mesiac 07/2025</t>
  </si>
  <si>
    <t>PF50615</t>
  </si>
  <si>
    <t>Činnosť reprezentačného trénera mládeže U16 - 07/2025</t>
  </si>
  <si>
    <t>Zrážková daň - Činnosť reprezentačného trénera mládeže U16 - 07/2025 k faktúre PF250615</t>
  </si>
  <si>
    <t>PF250616</t>
  </si>
  <si>
    <t>50250400</t>
  </si>
  <si>
    <t>Prenájom kancelárskych a skladových priestorov + parkovanie 09/2025</t>
  </si>
  <si>
    <t>PF250617</t>
  </si>
  <si>
    <t>50250401</t>
  </si>
  <si>
    <t>Služby, energie a prevádzkové náklady v kancelárskych priestoroch 09/2025</t>
  </si>
  <si>
    <t>PF250618</t>
  </si>
  <si>
    <t>25200270</t>
  </si>
  <si>
    <t>Nájom skladu 08/2025</t>
  </si>
  <si>
    <t>PF250619</t>
  </si>
  <si>
    <t>1012548263</t>
  </si>
  <si>
    <t>Internet Flexilink MAN 08/2025</t>
  </si>
  <si>
    <t>PF250620</t>
  </si>
  <si>
    <t>70250220</t>
  </si>
  <si>
    <t>Doručovateľský servis - 07/2025</t>
  </si>
  <si>
    <t>PF250622</t>
  </si>
  <si>
    <t>640788724</t>
  </si>
  <si>
    <t>25OZ0591</t>
  </si>
  <si>
    <t>Cestovný príkaz
Termín: 17.6.2025
Účel: detská PTS finále
Trasa: Nové Zámky-Banská Bystrica a späť
Spôsob dopravy: AUV
Počet prepravovaných osôb: 5
Cestovné náhrady: cestovné</t>
  </si>
  <si>
    <t>Július Badin</t>
  </si>
  <si>
    <t>25OZ0590</t>
  </si>
  <si>
    <t>Cestovný príkaz
Termín: 17.6.2025
Účel: Kritérium SNP
Trasa: Kráľová n/V-Banská Bystrica a späť
Spôsob dopravy: AUV
Počet prepravovaných osôb: 1
Cestovné náhrady: cestovné</t>
  </si>
  <si>
    <t>25OZ0592</t>
  </si>
  <si>
    <t>250100073</t>
  </si>
  <si>
    <t>Refundácia na činnosť PZPM - ŠK Jablonica
Účel: športové pomôcky</t>
  </si>
  <si>
    <t>44484828</t>
  </si>
  <si>
    <t>ŠPORTUJEME, s.r.o.</t>
  </si>
  <si>
    <t>00003</t>
  </si>
  <si>
    <t>Refundácia na činnosť PZPM - ŠK Jablonica
Účel: športové pomôcky a náčinie
Časť nákladov</t>
  </si>
  <si>
    <t>25OZ0593</t>
  </si>
  <si>
    <t>22401406</t>
  </si>
  <si>
    <t>Refundácia na činnosť PZPM - AK AŠK Slávia Trnava
Účel: športové oblečenie</t>
  </si>
  <si>
    <t>02323095</t>
  </si>
  <si>
    <t>ELSA´S TEXTILE s.r.o.</t>
  </si>
  <si>
    <t>700052025</t>
  </si>
  <si>
    <t>Refundácia na činnosť PZPM - AK AŠK Slávia Trnava
Účel: prenájom telocvične 01/2025</t>
  </si>
  <si>
    <t>36082058</t>
  </si>
  <si>
    <t>Stredná priemyselná škola technická, Trnava</t>
  </si>
  <si>
    <t>700172025</t>
  </si>
  <si>
    <t>Refundácia na činnosť PZPM - AK AŠK Slávia Trnava
Účel: prenájom telocvične 02/2025</t>
  </si>
  <si>
    <t>601202502</t>
  </si>
  <si>
    <t>Refundácia na činnosť PZPM - AK AŠK Slávia Trnava
Účel: prenájom telocvične - 2. splátka</t>
  </si>
  <si>
    <t>36080772</t>
  </si>
  <si>
    <t>Základná škola s materskou školou, Nám. Slov. uč. Tovarišstva 15, Trnava</t>
  </si>
  <si>
    <t>601202503</t>
  </si>
  <si>
    <t>Refundácia na činnosť PZPM - AK AŠK Slávia Trnava
Účel: prenájom telocvične - 01-03/2025</t>
  </si>
  <si>
    <t>37990365</t>
  </si>
  <si>
    <t>Základná škola s materskou školou, Ul. Maxima Gorkého 21, Trnava</t>
  </si>
  <si>
    <t>601202501</t>
  </si>
  <si>
    <t>31875394</t>
  </si>
  <si>
    <t>Základná škola s materskou školou, Vančurova 38, Trnava</t>
  </si>
  <si>
    <t>09/2024</t>
  </si>
  <si>
    <t>Refundácia na činnosť PZPM - AK AŠK Slávia Trnava
Účel: prenájom telocvične - 01-04/2025</t>
  </si>
  <si>
    <t>36080594</t>
  </si>
  <si>
    <t>Základná škola s materskou školou, Ul. Jána Bottu 27, Trnava</t>
  </si>
  <si>
    <t>9</t>
  </si>
  <si>
    <t>36080543</t>
  </si>
  <si>
    <t>Základná škola s materskou školou, Andreja Kubinu 34, Trnava</t>
  </si>
  <si>
    <t>2025/002</t>
  </si>
  <si>
    <t>Refundácia na činnosť PZPM - AK AŠK Slávia Trnava
Účel: preprava osôb, Oddielová Novoročná hala + dorast a st. žiactvo open 9.1.2025, Trnava-Otrokovice CZ a späť
Časť nákladov</t>
  </si>
  <si>
    <t>55812899</t>
  </si>
  <si>
    <t>HUTÁR, s.r.o.</t>
  </si>
  <si>
    <t>027</t>
  </si>
  <si>
    <t>Refundácia na činnosť PZPM - AK AŠK Slávia Trnava
Účel: štartovné, Oddielová Novoročná hala + dorast a st. žiactvo open 9.1.2025, Otrokovice CZ
Časť nákladov</t>
  </si>
  <si>
    <t>18152805</t>
  </si>
  <si>
    <t>TJ Jiskra Otrokovice, z.s.</t>
  </si>
  <si>
    <t>2025/006</t>
  </si>
  <si>
    <t>Refundácia na činnosť PZPM - AK AŠK Slávia Trnava
Účel: preprava osôb, HMSR ZsAZ najml. Žiaci 18.1.2025, Trnava-Banská Bystrica a späť
Časť nákladov</t>
  </si>
  <si>
    <t>V-009</t>
  </si>
  <si>
    <t>Refundácia na činnosť PZPM - AK AŠK Slávia Trnava
Účel: stravné, HMSR ZsAZ najml. Žiaci 18.1.2025, Banská Bystrica, 12 osôb
Časť nákladov</t>
  </si>
  <si>
    <t>Ivona Tomanová,Bc.</t>
  </si>
  <si>
    <t>Refundácia na činnosť PZPM - AK AŠK Slávia Trnava
Účel: preprava osôb, HMSR ZsAZ ml. Žiaci 19.1.2025, Trnava-Banská Bystrica a späť
Časť nákladov</t>
  </si>
  <si>
    <t>V-013</t>
  </si>
  <si>
    <t>Refundácia na činnosť PZPM - AK AŠK Slávia Trnava
Účel: stravné, Otrokovický halový mítink mládeže 23.1.2025, Otrokovice CZ, 7 osôb</t>
  </si>
  <si>
    <t>Piaček Róbert, Mgr</t>
  </si>
  <si>
    <t>Refundácia na činnosť PZPM - AK AŠK Slávia Trnava
Účel: štartovné, Otrokovický halový mítink mládeže 23.1.2025, Otrokovice CZ, 7 osôb</t>
  </si>
  <si>
    <t>2025/013</t>
  </si>
  <si>
    <t>Refundácia na činnosť PZPM - AK AŠK Slávia Trnava
Účel: preprava osôb, HMSR ZsAZ dorast, st. žiaci, juniori a dospelí 1.2.2025, Trnava-Nyiregyháza HU a a späť
Časť nákladov</t>
  </si>
  <si>
    <t>PF250638</t>
  </si>
  <si>
    <t>250031</t>
  </si>
  <si>
    <t>Vysielanie priameho prenosu - MSR juniori Košice, 12-13.7.2025</t>
  </si>
  <si>
    <t>25OZ0599</t>
  </si>
  <si>
    <t>25OZ0600</t>
  </si>
  <si>
    <t>289</t>
  </si>
  <si>
    <t>25OZ601</t>
  </si>
  <si>
    <t>290</t>
  </si>
  <si>
    <t>PF250635</t>
  </si>
  <si>
    <t>Tvorba fotografií počas tlačovej konferencie TIPOS PTS Míting 31.7.2025</t>
  </si>
  <si>
    <t>PF250636</t>
  </si>
  <si>
    <t>2025/14</t>
  </si>
  <si>
    <t>Masérske služby - ME U23 Bergen NOR, 15-21.7.2025</t>
  </si>
  <si>
    <t>PF250634</t>
  </si>
  <si>
    <t>25003</t>
  </si>
  <si>
    <t>Grafické práce a tlač - bulletin ME U20 Tampere FIN, 7-10.8.2025</t>
  </si>
  <si>
    <t>PF250639</t>
  </si>
  <si>
    <t xml:space="preserve">Refundácia nákladov na činnosť Klubu - halová sezóna 2025 - Atletický club Nové Zámky 
Účel: preprava osôb, HMSR ZsAZ dorast, st. žiaci, juniori a dospelí 1.2.2025, Nové Zámky-Nyiregyháza HUN
Časť nákladov
</t>
  </si>
  <si>
    <t>1402025007</t>
  </si>
  <si>
    <t xml:space="preserve">Refundácia nákladov na činnosť Klubu - halová sezóna 2025 - Atletický club Nové Zámky 
Účel: prenájom telocvične 01/2025
Časť nákladov
</t>
  </si>
  <si>
    <t>PF250641</t>
  </si>
  <si>
    <t>1020250213</t>
  </si>
  <si>
    <t>Organizačné a technické zabezpečenie podujatia MSR dospelí 2-3.8.2025, Banská Bystrica</t>
  </si>
  <si>
    <t>PF250642</t>
  </si>
  <si>
    <t>2025/11</t>
  </si>
  <si>
    <t>Činnosť sekčného trénera mládeže - 07/2025</t>
  </si>
  <si>
    <t>Zrážková daň - Činnosť sekčného trénera mládeže - 07/2025 k faktúre PF250642</t>
  </si>
  <si>
    <t>PF250643</t>
  </si>
  <si>
    <t>Správa sociálnych sietí SAZ - 07/2025</t>
  </si>
  <si>
    <t>PF250650</t>
  </si>
  <si>
    <t>09/2025</t>
  </si>
  <si>
    <t xml:space="preserve">Príprava a realizácia dokumentu PTS - Príbeh túžby a slávy </t>
  </si>
  <si>
    <t>PhDr. Stanislav Ščepán - Stan Story</t>
  </si>
  <si>
    <t>PF250648</t>
  </si>
  <si>
    <t>24/2025</t>
  </si>
  <si>
    <t>Mediálne služby - 07/2025</t>
  </si>
  <si>
    <t>PF250649</t>
  </si>
  <si>
    <t>08/2025</t>
  </si>
  <si>
    <t>Komentovanie podujatia MSR dospelí 2-3.8.2025, Banská Bystrica</t>
  </si>
  <si>
    <t>PF250651</t>
  </si>
  <si>
    <t>Fotografovanie a spracovanie fotografií - MSR dospelí 2-3.8.2025, Banská Bystrica</t>
  </si>
  <si>
    <t>56471378</t>
  </si>
  <si>
    <t>Kristián Kováč</t>
  </si>
  <si>
    <t>PF250631</t>
  </si>
  <si>
    <t>V-1</t>
  </si>
  <si>
    <t>Refundácia nákladov na činnosť PZPM - MŠK Borský Mikuláš
Cestovný príkaz
Termín: 11.1.2025
Účel: MSR v chôdzi dorast
Trasa: Borský Mikuláš-Banská Bystrica a späť
Spôsob dopravy: AUV
Počet prepravovaných osôb: 5
Cestovné náhrady: cestovné</t>
  </si>
  <si>
    <t>V-2</t>
  </si>
  <si>
    <t>Refundácia nákladov na činnosť PZPM - MŠK Borský Mikuláš
Cestovný príkaz
Termín: 18.1.2025
Účel: HMSR ZsAZ najml. žiaci
Trasa: Borský Mikuláš-Banská Bystrica a späť
Spôsob dopravy: AUV
Počet prepravovaných osôb: 4
Cestovné náhrady: cestovné</t>
  </si>
  <si>
    <t>V-9</t>
  </si>
  <si>
    <t>Refundácia nákladov na činnosť PZPM - MŠK Borský Mikuláš
Cestovný príkaz
Termín: 25.5.2025
Účel: 2. kolo družstiev ZsAZ ml. žiaci
Trasa: Borský Mikuláš-Trnava a späť
Spôsob dopravy: AUV
Počet prepravovaných osôb: 4
Cestovné náhrady: cestovné</t>
  </si>
  <si>
    <t>V-10</t>
  </si>
  <si>
    <t>Refundácia nákladov na činnosť PZPM - MŠK Borský Mikuláš
Cestovný príkaz
Termín: 31.5.2025
Účel: M- ZsAZ st. žiaci, dorast
Trasa: Borský Mikuláš-Trnava a späť
Spôsob dopravy: AUV
Počet prepravovaných osôb: 4
Cestovné náhrady: cestovné
Časť nákladov</t>
  </si>
  <si>
    <t>PF250640</t>
  </si>
  <si>
    <t>25051</t>
  </si>
  <si>
    <t>Potlač športového oblečenia - tričká a polokošele, TIPOS PTS míting 8.8.2025 BB</t>
  </si>
  <si>
    <t>PF250644</t>
  </si>
  <si>
    <t>202501128</t>
  </si>
  <si>
    <t>Tričká + potlač Čičmany - 60 ks</t>
  </si>
  <si>
    <t>PF250647</t>
  </si>
  <si>
    <t>1250850</t>
  </si>
  <si>
    <t>Prenájom rádiostaníc vo Verejnej rádiovej sieti RADIOPOL - 30 ks, 8.8.2025, TIPOS PTS míting BB</t>
  </si>
  <si>
    <t>PF250645</t>
  </si>
  <si>
    <t>2025/08/02</t>
  </si>
  <si>
    <t>Časomiera, spracovanie výsledkov, on-line prenos, M-SR dospelí, 2-3.8.2025, Banská Bystrica</t>
  </si>
  <si>
    <t>PF250646</t>
  </si>
  <si>
    <t>1250769</t>
  </si>
  <si>
    <t>Prenájom rádiostaníc vo Verejnej rádiovej sieti RADIOPOL - 10 ks, M-SR dospelí, 2-3.8.2025, Banská Bystrica</t>
  </si>
  <si>
    <t>PF250768</t>
  </si>
  <si>
    <t>2025035</t>
  </si>
  <si>
    <t>Návrh, tlač a dodanie štartovných čísiel - MSR v chôdzi U20, U23, dospelí na 10.000m - 12.4.2025
MSR v behu na 10.000m - 27.4.2025
Challenge Slovakia - 7.6.2025
Časť nákladov</t>
  </si>
  <si>
    <t>Návrh, tlač a dodanie štartovných čísiel - MSR dorast, viacboj, zm. Štafety - 14-15.6.2025, Banská Bystrica
Detská PTS finále - 17.6.2025, Banská Bystrica
MSR U23, viacboj dorast, st. žiaci - 5-6.7.2025, Nové Zámky
MSR juniori - 12-13.7.2025, Košice
Časť nákladov</t>
  </si>
  <si>
    <t>Návrh, tlač a dodanie štartovných čísiel - Kritérium SNP - 17.6.2025
Časť nákladov</t>
  </si>
  <si>
    <t>25OZ0630</t>
  </si>
  <si>
    <t>Refundácia nákladov na činnosť OAZ - Západoslovenský atletický zväz 
Účel: samolepky tlač</t>
  </si>
  <si>
    <t>44550359</t>
  </si>
  <si>
    <t>VEGA-TAKÁČ, s.r.o.</t>
  </si>
  <si>
    <t>20250016</t>
  </si>
  <si>
    <t>Refundácia nákladov na činnosť OAZ - Západoslovenský atletický zväz 
Účel: Odmeny pre víťazov/majstrov - tričká 55ks</t>
  </si>
  <si>
    <t>45332525</t>
  </si>
  <si>
    <t>FOCESA, s.r.o.</t>
  </si>
  <si>
    <t>Refundácia nákladov na činnosť OAZ - Západoslovenský atletický zväz 
Účel: Časomiera M-ZsAZ ml. a najml. Žiaci, 18-19.1.2025, Banská Bystrica</t>
  </si>
  <si>
    <t>2025004</t>
  </si>
  <si>
    <t>Refundácia nákladov na činnosť OAZ - Západoslovenský atletický zväz 
Účel: Časomiera M-ZsAZ, 1.2.2025, Nyiregyháza HU</t>
  </si>
  <si>
    <t>PREVOD
Refundácia nákladov na činnosť OAZ - Západoslovenský atletický zväz 
Účel: Časomiera 1. kolo družstiev ZsAZ st. a najml. žiaci, 27.4.2025, Piešťany</t>
  </si>
  <si>
    <t>202509</t>
  </si>
  <si>
    <t>PREVOD
Refundácia nákladov na činnosť OAZ - Západoslovenský atletický zväz 
Účel: Technicko-organizačné zabezpečenie - 1. kolo družstiev ZsAZ dorast, ml. žiaci, juniori, dospelí, 3.5.2025 Nové Zámky</t>
  </si>
  <si>
    <t>17639107</t>
  </si>
  <si>
    <t>Atletický club Nové Zámky</t>
  </si>
  <si>
    <t>20250219</t>
  </si>
  <si>
    <t>PREVOD
Refundácia nákladov na činnosť OAZ - Západoslovenský atletický zväz 
Účel: Odmeny pre víťazov/majstrov - tričká 120 ks</t>
  </si>
  <si>
    <t>2025116</t>
  </si>
  <si>
    <t>PREVOD
Refundácia nákladov na činnosť OAZ - Západoslovenský atletický zväz 
Účel: samolepky tlač</t>
  </si>
  <si>
    <t>PREVOD
Refundácia nákladov na činnosť OAZ - Západoslovenský atletický zväz 
Účel: Technicko-organizačné zabezpečenie - M-ZsAZ viacboj dorast, st. žiaci, juniori, dospelí + 2.kolo ZsAZ ml. žiaci, 24-25.5.2025 Trnava</t>
  </si>
  <si>
    <t>34028285</t>
  </si>
  <si>
    <t>Atletický klub AŠK Slávia Trnava, o.z.</t>
  </si>
  <si>
    <t>2025149</t>
  </si>
  <si>
    <t>PREVOD
Refundácia nákladov na činnosť OAZ - Západoslovenský atletický zväz 
Účel: Odmeny pre víťazov - medaile, poháre</t>
  </si>
  <si>
    <t>PREVOD
Refundácia nákladov na činnosť OAZ - Západoslovenský atletický zväz 
Účel: Technicko-organizačné zabezpečenie - 3.kolo družstiev ZsAZ st. a najml. žiaci, 2. kolo miniprípraviek 18.5.2025 Skalica
Časť nákladov</t>
  </si>
  <si>
    <t>31103715</t>
  </si>
  <si>
    <t>Športový klub ŠK Skalica</t>
  </si>
  <si>
    <t>Refundácia nákladov na činnosť OAZ - Západoslovenský atletický zväz 
Účel: Technicko-organizačné zabezpečenie - 3.kolo družstiev ZsAZ st. a najml. žiaci, 2. kolo miniprípraviek 18.5.2025 Skalica
Časť nákladov</t>
  </si>
  <si>
    <t>Refundácia nákladov na činnosť OAZ - Západoslovenský atletický zväz 
Účel: časomiera M-ZsAZ viacboj najml. Žiaci + míting ZsAZ, 15.6.2025 Nové Zámky</t>
  </si>
  <si>
    <t>50275810</t>
  </si>
  <si>
    <t>Vladimír Blaško - FINISHLINE</t>
  </si>
  <si>
    <t>Refundácia nákladov na činnosť OAZ - Západoslovenský atletický zväz 
Účel: Technicko-organizačné zabezpečenie - M-ZsAZ viacboj najml. Žiaci + míting ZsAZ, 15.6.2025 Nové Zámky</t>
  </si>
  <si>
    <t>25OZ0627</t>
  </si>
  <si>
    <t>2025/018</t>
  </si>
  <si>
    <t>Refundácia nákladov na činnosť Klubu - halová sezóna 2025 - Atletický klub Bojničky
Účel: preprava osôb, MSR st. žiaci, 7-8.2.2025, Trnava-Nyiregyháza HU a späť
Časť nákladov</t>
  </si>
  <si>
    <t>25OZ0609</t>
  </si>
  <si>
    <t>Cestovný príkaz
Termín: 2-3.8.2025
Účel: MSR dospelí
Trasa: Dubnica n/Váhom - Banská Bystrica a späť
Spôsob dopravy: AUV
Počet prepravovaných osôb: 2
Cestovné náhrady: cestovné</t>
  </si>
  <si>
    <t>Mgr. Zuzana Rajcová</t>
  </si>
  <si>
    <t>25OZ0614</t>
  </si>
  <si>
    <t>Cestovný príkaz
Termín: 2-3.8.2025
Účel: MSR dospelí
Trasa: Lučenec - Banská Bystrica a späť
Spôsob dopravy: AUV
Počet prepravovaných osôb: 1
Cestovné náhrady: cestovné</t>
  </si>
  <si>
    <t>25OZ0611</t>
  </si>
  <si>
    <t>Cestovný príkaz
Termín: 2-3.8.2025
Účel: MSR dospelí
Trasa: Nová Dubnica - Banská Bystrica a späť
Spôsob dopravy: AUV
Počet prepravovaných osôb: 2
Cestovné náhrady: cestovné</t>
  </si>
  <si>
    <t>25OZ0629</t>
  </si>
  <si>
    <t>20250045</t>
  </si>
  <si>
    <t>Refundácia nákladov na usporiadanie atl. Podujatia - MSR v behu na 24h 
22-23.3.2025, Nitra
PavúčikSport Team
Účel: Odmeny - medaile a trofeje
Časť nákladov</t>
  </si>
  <si>
    <t>17120918</t>
  </si>
  <si>
    <t>3DDen s.r.o.</t>
  </si>
  <si>
    <t>PREVOD
Refundácia nákladov na usporiadanie atl. Podujatia - MSR v behu na 24h 
22-23.3.2025, Nitra
PavúčikSport Team
Účel: Odmeny - medaile a trofeje
Časť nákladov</t>
  </si>
  <si>
    <t>PF250655</t>
  </si>
  <si>
    <t>2025170</t>
  </si>
  <si>
    <t>Zdravotné zabezpečenie podujatia Kritérium SNP - 17.6.2025 v BB</t>
  </si>
  <si>
    <t>52781810</t>
  </si>
  <si>
    <t>AP Rescue, s.r.o.</t>
  </si>
  <si>
    <t>25OZ0628</t>
  </si>
  <si>
    <t>325B006</t>
  </si>
  <si>
    <t>Refundácia nákladov na činnosť Klubu - halová sezóna 2025 - ŠK DETVA V POHYBE
Účel: preprava osôb, HM-SsAZ najml. žiaci, 2.2.2025, Detva-Banská Bystrica a späť
Časť nákladov</t>
  </si>
  <si>
    <t>36740594</t>
  </si>
  <si>
    <t>DETVA TRANS - Šufliarsky, s.r.o.</t>
  </si>
  <si>
    <t>25OZ0623</t>
  </si>
  <si>
    <t>25021101021</t>
  </si>
  <si>
    <t>Refundácia nákladov na prípravu športovca zaradeného v ZPM - Tomáš Mencel
Účel: športové oblečenie</t>
  </si>
  <si>
    <t>25052202191</t>
  </si>
  <si>
    <t>Refundácia nákladov na prípravu športovca zaradeného v ZPM - Tomáš Mencel
Účel: športové oblečenie
Časť nákladov</t>
  </si>
  <si>
    <t>25061401021</t>
  </si>
  <si>
    <t>SK152519143441</t>
  </si>
  <si>
    <t>Refundácia nákladov na prípravu športovca zaradeného v ZPM - Tomáš Mencel
Účel: športová obuv</t>
  </si>
  <si>
    <t>Spoločnosť Zalando SE</t>
  </si>
  <si>
    <t>136</t>
  </si>
  <si>
    <t>Refundácia nákladov na prípravu športovca zaradeného v ZPM - Tomáš Mencel
Účel: športová lekárska prehliadka</t>
  </si>
  <si>
    <t>36434868</t>
  </si>
  <si>
    <t>Sportiva Medical, s.r.o.</t>
  </si>
  <si>
    <t>2025-43694709</t>
  </si>
  <si>
    <t>Refundácia nákladov na prípravu športovca zaradeného v ZPM - Tomáš Mencel
Cestovný príkaz
Termín: 20.6.-7.7.2025
Účel: sústredenie Karpenisi Grécko
Trasa: Budapešť-Atény-Budapešť
Spôsob dopravy: lietadlo
Počet prepravovaných osôb: 1
Cestovné náhrady: letenka</t>
  </si>
  <si>
    <t>Kiwi.com s.r.o.</t>
  </si>
  <si>
    <t>CJFW1A</t>
  </si>
  <si>
    <t>Refundácia nákladov na prípravu športovca zaradeného v ZPM - Tomáš Mencel
Cestovný príkaz
Termín: 20.6.-7.7.2025
Účel: sústredenie Karpenisi Grécko
Trasa: Atény-Karpenisi
Spôsob dopravy: autobus
Počet prepravovaných osôb: 1
Cestovné náhrady: cestovné</t>
  </si>
  <si>
    <t>KARPENISI IPERASTIKO KTEL
GRE</t>
  </si>
  <si>
    <t>HTUDZ9</t>
  </si>
  <si>
    <t>Refundácia nákladov na prípravu športovca zaradeného v ZPM - Tomáš Mencel
Cestovný príkaz
Termín: 20.6.-7.7.2025
Účel: sústredenie Karpenisi Grécko
Trasa: Karpenisi-Atény
Spôsob dopravy: autobus
Počet prepravovaných osôb: 1
Cestovné náhrady: cestovné</t>
  </si>
  <si>
    <t>3997, 2428</t>
  </si>
  <si>
    <t>2.6., 16.6, 23.6.2025</t>
  </si>
  <si>
    <t>Refundácia nákladov na prípravu športovca zaradeného v ZPM - Tomáš Mencel
Cestovný príkaz
Termín: 20.6.-7.7.2025
Účel: ubytovanie + strava, sústredenie Karpenisi Grécko</t>
  </si>
  <si>
    <t>Hotel Spa Montana
MONTANA A.E.
Grécko</t>
  </si>
  <si>
    <t>25OZ0624</t>
  </si>
  <si>
    <t>1510025138</t>
  </si>
  <si>
    <t>Refundácia nákladov na prípravu športovca zaradeného v ZPM - Martina Segečová
Účel: športová obuv</t>
  </si>
  <si>
    <t>EN1NUS</t>
  </si>
  <si>
    <t>Refundácia nákladov na prípravu športovca zaradeného v ZPM - Martina Segečová
Cestovný príkaz
Termín: 29.3.-26.4.2025
Účel: sústredenie Benidorm, Španielsko
Trasa: Viedeň-Alicante
Spôsob dopravy: lietadlo
Počet prepravovaných osôb: 1
Cestovné náhrady: letenka</t>
  </si>
  <si>
    <t xml:space="preserve">Ryanair </t>
  </si>
  <si>
    <t>QUMC4N</t>
  </si>
  <si>
    <t>Refundácia nákladov na prípravu športovca zaradeného v ZPM - Martina Segečová
Cestovný príkaz
Termín: 29.3.-26.4.2025
Účel: sústredenie Benidorm, Španielsko
Trasa: Alicante-Viedeň
Spôsob dopravy: lietadlo
Počet prepravovaných osôb: 1
Cestovné náhrady: letenka</t>
  </si>
  <si>
    <t>Refundácia nákladov na prípravu športovca zaradeného v ZPM - Martina Segečová
Cestovný príkaz
Termín: 29.3.-26.4.2025
Účel: sústredenie Benidorm, Španielsko
Cestovné náhrady: stravné
Časť nákladov</t>
  </si>
  <si>
    <t>Martina Segečová</t>
  </si>
  <si>
    <t>25OZ0606</t>
  </si>
  <si>
    <t>Cestovný príkaz
Termín: 2-3.8.2025
Účel: MSR dospelí
Trasa: Kráľová n/V - Banská Bystrica a späť
Spôsob dopravy: AUV
Počet prepravovaných osôb: 1
Cestovné náhrady: cestovné</t>
  </si>
  <si>
    <t>25OZ0607</t>
  </si>
  <si>
    <t>Cestovný príkaz
Termín: 2-3.8.2025
Účel: MSR dospelí
Trasa: Košice - Banská Bystrica a späť
Spôsob dopravy: AUV
Počet prepravovaných osôb: 1
Cestovné náhrady: cestovné</t>
  </si>
  <si>
    <t>25OZ0605</t>
  </si>
  <si>
    <t>Cestovný príkaz
Termín: 2-3.8.2025
Účel: MSR dospelí + VV SAZ
Trasa: Košice - Banská Bystrica a späť
Spôsob dopravy: AUV
Počet prepravovaných osôb: 1
Cestovné náhrady: cestovné</t>
  </si>
  <si>
    <t>Ing. Silvia Hanusová</t>
  </si>
  <si>
    <t>25OZ0608</t>
  </si>
  <si>
    <t>Cestovný príkaz
Termín: 2-3.8.2025
Účel: MSR dospelí
Trasa: Martin - Banská Bystrica a späť
Spôsob dopravy: AUV
Počet prepravovaných osôb: 3
Cestovné náhrady: cestovné</t>
  </si>
  <si>
    <t>25OZ0610</t>
  </si>
  <si>
    <t>Cestovný príkaz
Termín: 2-3.8.2025
Účel: MSR dospelí
Trasa: Nové Zámky - Banská Bystrica a späť
Spôsob dopravy: AUV
Počet prepravovaných osôb: 4
Cestovné náhrady: cestovné</t>
  </si>
  <si>
    <t>25OZ0612</t>
  </si>
  <si>
    <t>Cestovný príkaz
Termín: 2-3.8.2025
Účel: MSR dospelí
Trasa: Zvolen - Banská Bystrica a späť
Spôsob dopravy: AUV
Počet prepravovaných osôb: 3
Cestovné náhrady: cestovné</t>
  </si>
  <si>
    <t>25OZ0613</t>
  </si>
  <si>
    <t>Cestovný príkaz
Termín: 2-3.8.2025
Účel: MSR dospelí
Trasa: Ladzany - Banská Bystrica a späť
Spôsob dopravy: AUV
Počet prepravovaných osôb: 1
Cestovné náhrady: cestovné</t>
  </si>
  <si>
    <t>25OZ0615</t>
  </si>
  <si>
    <t>Cestovný príkaz
Termín: 2-3.8.2025
Účel: MSR dospelí
Trasa: Žilina - Banská Bystrica a späť
Spôsob dopravy: AUV
Počet prepravovaných osôb: 4
Cestovné náhrady: cestovné</t>
  </si>
  <si>
    <t>25OZ0616</t>
  </si>
  <si>
    <t>Cestovný príkaz
Termín: 13-15.6.2025
Účel: SP v behu do vrchu
Trasa: Košice - Donovaly a späť
Spôsob dopravy: AUV
Počet prepravovaných osôb: 2
Cestovné náhrady: cestovné</t>
  </si>
  <si>
    <t>25OZ0618</t>
  </si>
  <si>
    <t>Cestovný príkaz
Termín: 5.7.2025
Účel: MSR viacboj
Trasa: Kráľová n/V - Nové Zámky a späť
Spôsob dopravy: AUV
Počet prepravovaných osôb: 1
Cestovné náhrady: cestovné</t>
  </si>
  <si>
    <t>25OZ0619</t>
  </si>
  <si>
    <t>Cestovný príkaz
Termín: 6.7.2025
Účel: MSR viacboj
Trasa: Kráľová n/V - Nové Zámky a späť
Spôsob dopravy: AUV
Počet prepravovaných osôb: 1
Cestovné náhrady: cestovné</t>
  </si>
  <si>
    <t>25OZ0620</t>
  </si>
  <si>
    <t>25OZ0617</t>
  </si>
  <si>
    <t>Cestovný príkaz
Termín: 12-13.7.2025
Účel: MSR juniori
Trasa: Kráľová n/V - Košice a späť
Spôsob dopravy: AUV
Počet prepravovaných osôb: 1
Cestovné náhrady: cestovné</t>
  </si>
  <si>
    <t>25OZ0621</t>
  </si>
  <si>
    <t>250103220</t>
  </si>
  <si>
    <t>Refundácia nákladov na prípravu športovca zaradeného v TOP SAZ - Emma Zapletalová
Účel: doplnky výživy</t>
  </si>
  <si>
    <t>9EEFFC29-0007</t>
  </si>
  <si>
    <t>Refundácia nákladov na prípravu športovca zaradeného v TOP SAZ - Emma Zapletalová
Účel: členské - sledovanie regenerácie, spánku</t>
  </si>
  <si>
    <t>Whoop, Inc.
United States</t>
  </si>
  <si>
    <t>25OZ0622</t>
  </si>
  <si>
    <t>667/T1110/1</t>
  </si>
  <si>
    <t>Refundácia nákladov na prípravu športovca zaradeného v ZPM - Matej Brezina
Cestovný príkaz
Termín: 12-24.4.2025
Účel: sústredenie Tučepi, Chorvátsko
Cestovné náhrady: ubytovanie Tučepi</t>
  </si>
  <si>
    <t>SUNCE HOTELI d.d.
Chorvátsko</t>
  </si>
  <si>
    <t>31/1/2</t>
  </si>
  <si>
    <t>Refundácia nákladov na prípravu športovca zaradeného v ZPM - Matej Brezina
Cestovný príkaz
Termín: 12-24.4.2025
Účel: sústredenie Tučepi, Chorvátsko
Cestovné náhrady: vstup na štadión</t>
  </si>
  <si>
    <t>Gradski Sportski Centar, Makarska, CRO</t>
  </si>
  <si>
    <t>6771320378</t>
  </si>
  <si>
    <t>Refundácia nákladov na prípravu športovca zaradeného v ZPM - Matej Brezina
Cestovný príkaz
Termín: 12-24.4.2025
Účel: sústredenie Tučepi, Chorvátsko
Cestovné náhrady: cestovné poistenie</t>
  </si>
  <si>
    <t>0272025</t>
  </si>
  <si>
    <t>Refundácia nákladov na prípravu športovca zaradeného v ZPM - Matej Brezina
Cestovný príkaz
Termín: 14-15.6.2025
Účel: MSR desaťboj juniori, BB
Cestovné náhrady: ubytovanie</t>
  </si>
  <si>
    <t>31643442</t>
  </si>
  <si>
    <t>M O N T A N A , spol. s r.o.</t>
  </si>
  <si>
    <t>295819</t>
  </si>
  <si>
    <t>Refundácia nákladov na prípravu športovca zaradeného v ZPM - Matej Brezina
Účel: športová obuv</t>
  </si>
  <si>
    <t>ASICS FO PARNDORF, Fashion Outlet</t>
  </si>
  <si>
    <t>25OZ0625</t>
  </si>
  <si>
    <t>1510339188</t>
  </si>
  <si>
    <t>Refundácia nákladov na prípravu športovca zaradeného v ZPM - Michal Krajčík
Účel: športová obuv</t>
  </si>
  <si>
    <t>25OZ0626</t>
  </si>
  <si>
    <t>129</t>
  </si>
  <si>
    <t>Refundácia nákladov na prípravu športovca zaradeného v ZPM - Jana Bódiková
Účel: športové oblečenie
Časť nákladov</t>
  </si>
  <si>
    <t>1522</t>
  </si>
  <si>
    <t>Refundácia nákladov na prípravu športovca zaradeného v ZPM - Jana Bódiková
Účel: športové oblečenie</t>
  </si>
  <si>
    <t>51887819</t>
  </si>
  <si>
    <t>PPG Group s.r.o.</t>
  </si>
  <si>
    <t>883</t>
  </si>
  <si>
    <t>10/4/2025</t>
  </si>
  <si>
    <t>Refundácia nákladov na prípravu športovca zaradeného v ZPM - Jana Bódiková
Cestovný príkaz
Termín: 5.4.-16.5.2025
Účel: sústredenie Makarska, CRO
Cestovné náhrady: ubytovanie</t>
  </si>
  <si>
    <t>PF250652</t>
  </si>
  <si>
    <t>Mobilné telefóny 10.8.-9.9.2025</t>
  </si>
  <si>
    <t>PF250656</t>
  </si>
  <si>
    <t>1020250215</t>
  </si>
  <si>
    <t>Komplexné zabezpečenie usporiadateľskej služby SBS - TIPOS PTS míting 8.8.2025, BB
Časť nákladov</t>
  </si>
  <si>
    <t>PF250659</t>
  </si>
  <si>
    <t>2025/051</t>
  </si>
  <si>
    <t>Výroba a dodanie zvislého dočasného dopravného značenia - TIPOS PTS míting, 8.8.2025 BB</t>
  </si>
  <si>
    <t>31580335</t>
  </si>
  <si>
    <t>DEIS spol. s r.o.</t>
  </si>
  <si>
    <t>PF250660</t>
  </si>
  <si>
    <t>Administratívne služby 07/2025</t>
  </si>
  <si>
    <t>PF250661</t>
  </si>
  <si>
    <t>20662016</t>
  </si>
  <si>
    <t>Odmeny - kytice, TIPOS PTS míting, 8.8.2025 BB</t>
  </si>
  <si>
    <t>50339206</t>
  </si>
  <si>
    <t>RHK s.r.o.</t>
  </si>
  <si>
    <t>PF250662</t>
  </si>
  <si>
    <t>20250011</t>
  </si>
  <si>
    <t>Zabezpečenie dobrovoľníckeho programu - TIPOS PTS míting, 8.8.2025 BB</t>
  </si>
  <si>
    <t>PF250664</t>
  </si>
  <si>
    <t>RSN20250005</t>
  </si>
  <si>
    <t>Technické zabezpečenie ozvučenia - TIPOS PTS míting, 8.8.2025 BB</t>
  </si>
  <si>
    <t>57019312</t>
  </si>
  <si>
    <t>Resono s.r.o.</t>
  </si>
  <si>
    <t>PF250668</t>
  </si>
  <si>
    <t>Protipožiarna asistenčná hliadka - TIPOS PTS míting, 8.8.2025 BB</t>
  </si>
  <si>
    <t>50525671</t>
  </si>
  <si>
    <t>Dobrovoľnícky hasičský zbor Banská Bystrica</t>
  </si>
  <si>
    <t>PF250665</t>
  </si>
  <si>
    <t>02/08/2025</t>
  </si>
  <si>
    <t>Organizačno-technické sprostredkovanie dopravy pre účastníkov TIPOS PTS míting, 5-8.8.2025 BB</t>
  </si>
  <si>
    <t>400327132</t>
  </si>
  <si>
    <t>JaM MARKETING
Rusnačko Milan</t>
  </si>
  <si>
    <t>PF250666</t>
  </si>
  <si>
    <t>0001FV001037/25</t>
  </si>
  <si>
    <t>Uteráky</t>
  </si>
  <si>
    <t>PF250667</t>
  </si>
  <si>
    <t>Služba Membery + implementácia služby - 08/2025</t>
  </si>
  <si>
    <t>PF250669</t>
  </si>
  <si>
    <t>20250035</t>
  </si>
  <si>
    <t>Športovo-koordinačná príprava a realizácia TIPOS PTS míting, 8.8.2025 BB</t>
  </si>
  <si>
    <t>25OZ0631</t>
  </si>
  <si>
    <t>6948.590.031</t>
  </si>
  <si>
    <t>Refundácia nákladov na prípravu športovca zaradeného v TOP SAZ - Dominik Černý
Cestovný príkaz
Termín: 5-11.6.2025
Účel: preteky La Coruňa ESP /Warwt gold level meeting
Cestovné náhrady: ubytovanie Piso en el corazón de A Coruňa (6 nocí)
Časť nákladov</t>
  </si>
  <si>
    <t>GVF9TN</t>
  </si>
  <si>
    <t>Refundácia nákladov na prípravu športovca zaradeného v TOP SAZ - Dominik Černý
Cestovný príkaz
Termín: 5-13.6.2025
Účel: preteky Alytus LI /Warwt silver level meeting 12.6.2025
Trasa: Barcelona-Vilnius
Spôsob dopravy: lietadlo
Počet prepravovaných osôb: 2 ( + 1/2 fyzio)
Cestovné náhrady: letenky
Časť nákladov</t>
  </si>
  <si>
    <t>W28L8X</t>
  </si>
  <si>
    <t>Refundácia nákladov na prípravu športovca zaradeného v TOP SAZ - Dominik Černý
Cestovný príkaz
Termín: 5-13.6.2025
Účel: preteky Alytus LI /Warwt silver level meeting 12.6.2025
Trasa: Vilnius-Viedeň
Spôsob dopravy: lietadlo
Počet prepravovaných osôb: 2 ( + 1/2 fyzio)
Cestovné náhrady: letenky
Časť nákladov</t>
  </si>
  <si>
    <t>3744725</t>
  </si>
  <si>
    <t>Refundácia nákladov na prípravu športovca zaradeného v TOP SAZ - Dominik Černý
Cestovný príkaz
Termín: 5-13.6.2025
Účel: preteky Alytus LI /Warwt silver level meeting 12.6.2025
Počet prepravovaných osôb: 2 ( + 1/2 fyzio)
Cestovné náhrady: transfer Vilnius-Alytus-Vilnius
Časť nákladov</t>
  </si>
  <si>
    <t>Asociacija sporto klubas "Visada Judék", Litva</t>
  </si>
  <si>
    <t>3744794</t>
  </si>
  <si>
    <t>Refundácia nákladov na prípravu športovca zaradeného v TOP SAZ - Dominik Černý
Cestovný príkaz
Termín: 5-13.6.2025
Účel: preteky Alytus LI /Warwt silver level meeting 12.6.2025
Cestovné náhrady: štartovné
Časť nákladov</t>
  </si>
  <si>
    <t>0129090</t>
  </si>
  <si>
    <t>Refundácia nákladov na prípravu športovca zaradeného v TOP SAZ - Dominik Černý
Účel: regenerácia
Časť nákladov</t>
  </si>
  <si>
    <t>72063904</t>
  </si>
  <si>
    <t>Aquapark Uherské Hradiště</t>
  </si>
  <si>
    <t>25OZ0658</t>
  </si>
  <si>
    <t>Cestovný príkaz
Termín: 8.8.2025
Účel: TIPOS PTS míting
Trasa: Dubnica n/V-Banská Bystrica a späť
Spôsob dopravy: AUV
Počet prepravovaných osôb: 2
Cestovné náhrady: cestovné</t>
  </si>
  <si>
    <t>25OZ0656</t>
  </si>
  <si>
    <t>Cestovný príkaz
Termín: 7-8.8.2025
Účel: TIPOS PTS míting
Trasa: Nová Dubnica-Banská Bystrica a späť
Spôsob dopravy: AUV
Počet prepravovaných osôb: 1
Cestovné náhrady: cestovné</t>
  </si>
  <si>
    <t>25OZ0667</t>
  </si>
  <si>
    <t>Cestovný príkaz
Termín: 8.8.2025
Účel: TIPOS PTS míting
Trasa: Dolný Kubín-Banská Bystrica a späť
Spôsob dopravy: AUV
Počet prepravovaných osôb: 2
Cestovné náhrady: cestovné</t>
  </si>
  <si>
    <t>Marián Keklák</t>
  </si>
  <si>
    <t>25OZ0650</t>
  </si>
  <si>
    <t>Cestovný príkaz
Termín: 8.8.2025
Účel: TIPOS PTS míting
Trasa: Turany-Banská Bystrica a späť
Spôsob dopravy: AUV
Počet prepravovaných osôb: 3
Cestovné náhrady: cestovné</t>
  </si>
  <si>
    <t>Marián Haľama</t>
  </si>
  <si>
    <t>25OZ0652</t>
  </si>
  <si>
    <t>Cestovný príkaz
Termín: 8.8.2025
Účel: TIPOS PTS míting
Trasa: Lučenec-Banská Bystrica a späť
Spôsob dopravy: AUV
Počet prepravovaných osôb: 1
Cestovné náhrady: cestovné</t>
  </si>
  <si>
    <t>25OZ0651</t>
  </si>
  <si>
    <t>Cestovný príkaz
Termín: 8.8.2025
Účel: TIPOS PTS míting
Trasa: Ružindol-Banská Bystrica a späť
Spôsob dopravy: AUV
Počet prepravovaných osôb: 1
Cestovné náhrady: cestovné</t>
  </si>
  <si>
    <t>Jana Genčurová</t>
  </si>
  <si>
    <t>25OZ0653</t>
  </si>
  <si>
    <t>Cestovný príkaz
Termín: 8.8.2025
Účel: TIPOS PTS míting
Trasa: Borský Mikuláš-Banská Bystrica a späť
Spôsob dopravy: AUV
Počet prepravovaných osôb: 2
Cestovné náhrady: cestovné</t>
  </si>
  <si>
    <t>25OZ0654</t>
  </si>
  <si>
    <t>Cestovný príkaz
Termín: 8.8.2025
Účel: TIPOS PTS míting
Trasa: Zvolen-Banská Bystrica a späť
Spôsob dopravy: AUV
Počet prepravovaných osôb: 1
Cestovné náhrady: cestovné</t>
  </si>
  <si>
    <t>Marcel Palaj</t>
  </si>
  <si>
    <t>25OZ0659</t>
  </si>
  <si>
    <t>Cestovný príkaz
Termín: 8.8.2025
Účel: TIPOS PTS míting
Trasa: Martin-Banská Bystrica a späť
Spôsob dopravy: AUV
Počet prepravovaných osôb: 2
Cestovné náhrady: cestovné</t>
  </si>
  <si>
    <t>25OZ0660</t>
  </si>
  <si>
    <t>Cestovný príkaz
Termín: 8.8.2025
Účel: TIPOS PTS míting
Trasa: Považská Bystrica-Banská Bystrica a späť
Spôsob dopravy: AUV
Počet prepravovaných osôb: 1
Cestovné náhrady: cestovné</t>
  </si>
  <si>
    <t>Mgr. Eva Miklovičová</t>
  </si>
  <si>
    <t>25OZ0661</t>
  </si>
  <si>
    <t>Cestovný príkaz
Termín: 8.8.2025
Účel: TIPOS PTS míting
Trasa: Brezno-Banská Bystrica a späť
Spôsob dopravy: AUV
Počet prepravovaných osôb: 3
Cestovné náhrady: cestovné</t>
  </si>
  <si>
    <t>Janka Štulajterová</t>
  </si>
  <si>
    <t>25OZ0662</t>
  </si>
  <si>
    <t>Cestovný príkaz
Termín: 8.8.2025
Účel: TIPOS PTS míting
Trasa: Košice-Banská Bystrica a späť
Spôsob dopravy: AUV
Počet prepravovaných osôb: 4
Cestovné náhrady: cestovné</t>
  </si>
  <si>
    <t>25OZ0657</t>
  </si>
  <si>
    <t>Cestovný príkaz
Termín: 8.8.2025
Účel: TIPOS PTS míting
Trasa: Vyškov CZ-Banská Bystrica a späť
Spôsob dopravy: AUV
Počet prepravovaných osôb: 1
Cestovné náhrady: cestovné</t>
  </si>
  <si>
    <t>Marek Trojanec</t>
  </si>
  <si>
    <t>25OZ0664</t>
  </si>
  <si>
    <t>Cestovný príkaz
Termín: 8.8.2025
Účel: TIPOS PTS míting
Trasa: Jakubov-Banská Bystrica a späť
Spôsob dopravy: AUV
Počet prepravovaných osôb: 2
Cestovné náhrady: cestovné</t>
  </si>
  <si>
    <t>Mário Kováčik</t>
  </si>
  <si>
    <t>25OZ0665</t>
  </si>
  <si>
    <t>Cestovný príkaz
Termín: 8.8.2025
Účel: TIPOS PTS míting
Trasa: Žilina-Banská Bystrica a späť
Spôsob dopravy: AUV
Počet prepravovaných osôb: 3
Cestovné náhrady: cestovné</t>
  </si>
  <si>
    <t>25OZ0666</t>
  </si>
  <si>
    <t>Cestovný príkaz
Termín: 7-9.8.2025
Účel: TIPOS PTS míting
Trasa: Budapešť HU-Banská Bystrica a späť
Spôsob dopravy: AUV
Počet prepravovaných osôb: 1
Cestovné náhrady: cestovné</t>
  </si>
  <si>
    <t>András Szász</t>
  </si>
  <si>
    <t>25OZ0672</t>
  </si>
  <si>
    <t>2025/01/05</t>
  </si>
  <si>
    <t>Refundácia nákladov na činnosť OAZ - Stredoslovenský atletický zväz 
Účel: technicko-organizačné zabezpečenie Hm-SsAZ st.žiaci, dorast, dospelí, 25.1.2025 Ostrava CZ</t>
  </si>
  <si>
    <t>Refundácia nákladov na činnosť OAZ - Stredoslovenský atletický zväz 
Účel: technicko-organizačné zabezpečenie 1. kola M-SsAZ najml. žiaci, 14.5.2025 Dolný Kubín</t>
  </si>
  <si>
    <t>00592111</t>
  </si>
  <si>
    <t>Telovýchovná jednota Orava</t>
  </si>
  <si>
    <t>AO/18/2025</t>
  </si>
  <si>
    <t>Refundácia nákladov na činnosť OAZ - Stredoslovenský atletický zväz 
Účel: technicko-organizačné zabezpečenie 2. kola M-SsAZ ml. žiaci Sever, 17.5.2025 Považská Bystrica</t>
  </si>
  <si>
    <t>1422314700</t>
  </si>
  <si>
    <t>Atletický oddiel Sparta - Považská Bystrica</t>
  </si>
  <si>
    <t>AK-2025/02</t>
  </si>
  <si>
    <t>Refundácia nákladov na činnosť OAZ - Stredoslovenský atletický zväz 
Účel: technicko-organizačné zabezpečenie 2. kola M-SsAZ st. žiaci, 25.5.2025 Dubnica n/Váhom</t>
  </si>
  <si>
    <t>V25023</t>
  </si>
  <si>
    <t>Refundácia nákladov na činnosť OAZ - Stredoslovenský atletický zväz 
Účel: technicko-organizačné zabezpečenie 1. kola M-SsAZ družstiev dorast, juniori, 26.4.2025 Nitra</t>
  </si>
  <si>
    <t>17640059</t>
  </si>
  <si>
    <t>TJ STAVBAR Nitra</t>
  </si>
  <si>
    <t>Refundácia nákladov na činnosť OAZ - Stredoslovenský atletický zväz 
Účel: technicko-organizačné zabezpečenie 1. kola M-SsAZ družstiev ml. Žiaci Sever, 3.5.2025 Martin</t>
  </si>
  <si>
    <t>2025/05/03</t>
  </si>
  <si>
    <t>Refundácia nákladov na činnosť OAZ - Stredoslovenský atletický zväz 
Účel: časomiera, 2. kola M-SsAZ družstiev dorast, juniori, 8.5.2025 Banská Bystrica</t>
  </si>
  <si>
    <t>2025/05/02</t>
  </si>
  <si>
    <t>Refundácia nákladov na činnosť OAZ - Stredoslovenský atletický zväz 
Účel: časomiera, 1. kola M-SsAZ družstiev ml. žiaci Sever, 3.5.2025 Martin</t>
  </si>
  <si>
    <t>Refundácia nákladov na činnosť OAZ - Stredoslovenský atletický zväz 
Účel: časomiera, 1. kola M-SsAZ družstiev dorast, juniori, 26.4.2025 Nitra</t>
  </si>
  <si>
    <t>2025/05/01</t>
  </si>
  <si>
    <t>Refundácia nákladov na činnosť OAZ - Stredoslovenský atletický zväz 
Účel: časomiera, 1. kola M-SsAZ družstiev ml. žiaci Juh, 1.5.2025 Banská Bystrica</t>
  </si>
  <si>
    <t>25OZ0633</t>
  </si>
  <si>
    <t>Cestovný príkaz
Termín: 8.8.2025
Účel: TIPOS PTS míting
Trasa: Bratislava-Banská Bystrica a späť
Spôsob dopravy: AUV
Počet prepravovaných osôb: 1
Cestovné náhrady: cestovné</t>
  </si>
  <si>
    <t>25OZ0635</t>
  </si>
  <si>
    <t>Cestovný príkaz
Termín: 5-11.8.2025
Účel: ME U20, Tampere Fínsko
Trasa: Rajecké Teplice-Bratislava a späť
Spôsob dopravy: AUV
Počet prepravovaných osôb: 2
Cestovné náhrady: cestovné</t>
  </si>
  <si>
    <t>Dagmar Hudecová</t>
  </si>
  <si>
    <t>25OZ0634</t>
  </si>
  <si>
    <t>427, 499</t>
  </si>
  <si>
    <t>13.7., 23.7.2025</t>
  </si>
  <si>
    <t>Cestovný príkaz - Jaroslav Kolcun
Termín: 13-23.7.2025
Účel: ME U23 Bergen, Nórsko
Trasa: Vranov n/T-Bratislava a späť
Spôsob dopravy: vlak
Počet prepravovaných osôb: 1
Cestovné náhrady: cestovné</t>
  </si>
  <si>
    <t>25OZ0636</t>
  </si>
  <si>
    <t>Cestovný príkaz
Termín: 6.8.2025
Účel: TV rozhovory TIPOS PTS míting
Trasa: Banská Bystrica-Bratislava a späť
Spôsob dopravy: AUV
Počet prepravovaných osôb: 1
Cestovné náhrady: cestovné</t>
  </si>
  <si>
    <t>25OZ0637</t>
  </si>
  <si>
    <t>Cestovný príkaz
Termín: 5-11.8.2025
Účel: ME U20, Tampere Fínsko
Trasa: Kráľová n/V-Bratislava a späť
Spôsob dopravy: AUV
Počet prepravovaných osôb: 2
Cestovné náhrady: cestovné</t>
  </si>
  <si>
    <t>25OZ0638</t>
  </si>
  <si>
    <t>Cestovný príkaz
Termín: 4-11.8.2025
Účel: ME U20, Tampere Fínsko
Trasa: Banská Bystrica-Bratislava a späť
Spôsob dopravy: AUV
Počet prepravovaných osôb: 4
Cestovné náhrady: cestovné</t>
  </si>
  <si>
    <t>Roman Benčík</t>
  </si>
  <si>
    <t>25OZ0639</t>
  </si>
  <si>
    <t>Cestovný príkaz
Termín: 8.8.2025
Účel: TIPOS PTS míting - Louis Heyer Workshop
Trasa: Dolná Krupá-Banská Bystrica a späť
Spôsob dopravy: AUV
Počet prepravovaných osôb: 3
Cestovné náhrady: cestovné</t>
  </si>
  <si>
    <t>25OZ0640</t>
  </si>
  <si>
    <t>Cestovný príkaz
Termín: 2-3.8.2025
Účel: MSR dospelí + VV SAZ
Trasa: Dolná Krupá-Banská Bystrica a späť
Spôsob dopravy: AUV
Počet prepravovaných osôb: 1
Cestovné náhrady: cestovné</t>
  </si>
  <si>
    <t>25OZ0641</t>
  </si>
  <si>
    <t>Cestovný príkaz
Termín: 2-3.8.2025
Účel: MSR dospelí + VV SAZ
Trasa: Bratislava-Banská Bystrica a späť
Spôsob dopravy: AUV
Počet prepravovaných osôb: 1
Cestovné náhrady: cestovné</t>
  </si>
  <si>
    <t>25OZ0642</t>
  </si>
  <si>
    <t>Cestovný príkaz
Termín: 7-9.8.2025
Účel: TIPOS PTS míting + sprievodné akcie
Trasa: Bratislava-Banská Bystrica a späť
Spôsob dopravy: AUV
Počet prepravovaných osôb: 1
Cestovné náhrady: cestovné</t>
  </si>
  <si>
    <t>25OZ0643</t>
  </si>
  <si>
    <t>Cestovný príkaz
Termín: 5-11.8.2025
Účel: ME U20, Tampere Fínsko
Trasa: Záhorská Ves-Bratislava a späť
Spôsob dopravy: AUV
Počet prepravovaných osôb: 2
Cestovné náhrady: cestovné</t>
  </si>
  <si>
    <t>Miroslava Brezinová</t>
  </si>
  <si>
    <t>25OZ0644</t>
  </si>
  <si>
    <t>Cestovný príkaz
Termín: 6-8.8.2025
Účel: TIPOS PTS míting
Trasa: Bratislava-Banská Bystrica a späť
Spôsob dopravy: AUV
Počet prepravovaných osôb: 1
Cestovné náhrady: cestovné</t>
  </si>
  <si>
    <t>Ing. Tomáš Benko</t>
  </si>
  <si>
    <t>25OZ0645</t>
  </si>
  <si>
    <t>Cestovný príkaz
Termín: 8.8.2025
Účel: TIPOS PTS míting
Trasa: Trnava-Banská Bystrica a späť
Spôsob dopravy: AUV
Počet prepravovaných osôb: 1
Cestovné náhrady: cestovné</t>
  </si>
  <si>
    <t>Eva Charfreitagová</t>
  </si>
  <si>
    <t>25OZ0646</t>
  </si>
  <si>
    <t>Cestovný príkaz
Termín: 8-9.8.2025
Účel: TIPOS PTS míting
Trasa: Nové Zámky-Banská Bystrica a späť
Spôsob dopravy: AUV
Počet prepravovaných osôb: 3
Cestovné náhrady: cestovné</t>
  </si>
  <si>
    <t>25OZ0647</t>
  </si>
  <si>
    <t>Cestovný príkaz
Termín: 8.8.2025
Účel: TIPOS PTS míting - Louis Heyer Workshop
Trasa: Martin-Banská Bystrica a späť
Spôsob dopravy: AUV
Počet prepravovaných osôb: 2
Cestovné náhrady: cestovné</t>
  </si>
  <si>
    <t>25OZ0648</t>
  </si>
  <si>
    <t>Cestovný príkaz
Termín: 8.8.2025
Účel: TIPOS PTS míting
Trasa: Nitra-Banská Bystrica a späť
Spôsob dopravy: AUV
Počet prepravovaných osôb: 3
Cestovné náhrady: cestovné</t>
  </si>
  <si>
    <t>Milan Giraltoš</t>
  </si>
  <si>
    <t>25OZ0649</t>
  </si>
  <si>
    <t>Cestovný príkaz
Termín: 8.8.2025
Účel: TIPOS PTS míting
Trasa: Ladzany-Banská Bystrica a späť
Spôsob dopravy: AUV
Počet prepravovaných osôb: 3
Cestovné náhrady: cestovné</t>
  </si>
  <si>
    <t>25OZ0670</t>
  </si>
  <si>
    <t>202520391</t>
  </si>
  <si>
    <t>Refundácia nákladov na prípravu športovca zaradeného v TOP SAZ - Žofia Naňová
Účel: Športové pomôcky</t>
  </si>
  <si>
    <t>45995061</t>
  </si>
  <si>
    <t>Lumatix, s.r.o.</t>
  </si>
  <si>
    <t>1202505662</t>
  </si>
  <si>
    <t>45571686</t>
  </si>
  <si>
    <t>Lipt, s.r.o.</t>
  </si>
  <si>
    <t>1510235085</t>
  </si>
  <si>
    <t>Refundácia nákladov na prípravu športovca zaradeného v TOP SAZ - Žofia Naňová
Účel: Športová obuv</t>
  </si>
  <si>
    <t>Refundácia nákladov na prípravu športovca zaradeného v TOP SAZ - Žofia Naňová
Cestovný príkaz
Termín: 25.5.2025
Účel: preteky - ženský beh Viedeň
Trasa: Radošina-Viedeň AT a späť
Spôsob dopravy: AUV
Počet prepravovaných osôb: 2
Cestovné náhrady: cestovné</t>
  </si>
  <si>
    <t>Žofia Naňová</t>
  </si>
  <si>
    <t>OA005552-25</t>
  </si>
  <si>
    <t>Refundácia nákladov na prípravu športovca zaradeného v TOP SAZ - Žofia Naňová
Cestovný príkaz
Termín: 25.5.2025
Účel: preteky - ženský beh Viedeň
Cestovné náhrady: štartovné
Časť nákladov</t>
  </si>
  <si>
    <t>Österreichischer Frauenlauf GmbH</t>
  </si>
  <si>
    <t>028-8579532-9661437</t>
  </si>
  <si>
    <t>Refundácia nákladov na prípravu športovca zaradeného v TOP SAZ - Žofia Naňová
Účel: doplnky výživy</t>
  </si>
  <si>
    <t>NatuRise (haftungsbeschränkt) DE</t>
  </si>
  <si>
    <t>202541283</t>
  </si>
  <si>
    <t>Refundácia nákladov na prípravu športovca zaradeného v TOP SAZ - Žofia Naňová
Účel: doplnky výživy
Časť nákladov</t>
  </si>
  <si>
    <t>46060511</t>
  </si>
  <si>
    <t>ZDRAVY SVET s.r.o.</t>
  </si>
  <si>
    <t>1510408782</t>
  </si>
  <si>
    <t>Refundácia nákladov na prípravu športovca zaradeného v TOP SAZ - Žofia Naňová
Účel: športové vybavenie</t>
  </si>
  <si>
    <t>Refundácia nákladov na prípravu športovca zaradeného v TOP SAZ - Žofia Naňová
Účel: športová obuv</t>
  </si>
  <si>
    <t>35871199</t>
  </si>
  <si>
    <t>BAUMEDIA, s.r.o.</t>
  </si>
  <si>
    <t>1MRI03480</t>
  </si>
  <si>
    <t>Refundácia nákladov na prípravu športovca zaradeného v TOP SAZ - Žofia Naňová
Účel: MRI vyšetrenie</t>
  </si>
  <si>
    <t>35810220</t>
  </si>
  <si>
    <t>Habitus, s.r.o.</t>
  </si>
  <si>
    <t>PF250678</t>
  </si>
  <si>
    <t>255000392</t>
  </si>
  <si>
    <t>Športové chladiace pomôcky - uteráky, vesty, batoh</t>
  </si>
  <si>
    <t>PF250676</t>
  </si>
  <si>
    <t>2025232</t>
  </si>
  <si>
    <t>PF250679</t>
  </si>
  <si>
    <t>025/2025</t>
  </si>
  <si>
    <t>Zabezpečenie mediálnych služieb počas ME U20 - Tampere, FIN, 5-11.8.2025</t>
  </si>
  <si>
    <t>37451197</t>
  </si>
  <si>
    <t>Mgr. Ivan Janko</t>
  </si>
  <si>
    <t>PF250671</t>
  </si>
  <si>
    <t>250439</t>
  </si>
  <si>
    <t>Autobusová preprava Bratislava-Banská Bystrica a späť, 8.8.2025 TIPOS PTS míting</t>
  </si>
  <si>
    <t>PF250675</t>
  </si>
  <si>
    <t>2025231</t>
  </si>
  <si>
    <t>Tlačiareň</t>
  </si>
  <si>
    <t>PF250672</t>
  </si>
  <si>
    <t>250442</t>
  </si>
  <si>
    <t>Autobusová preprava Nitra-Zalaegerrszeg HU a späť, 8. a 10.8.2025 IMAC 2025</t>
  </si>
  <si>
    <t>25OZ0673</t>
  </si>
  <si>
    <t>V011</t>
  </si>
  <si>
    <t xml:space="preserve">Refundácia nákladov na činnosť OAZ - Východoslovenský atletický zväz
Účel: poštovné </t>
  </si>
  <si>
    <t>36631124</t>
  </si>
  <si>
    <t>1747</t>
  </si>
  <si>
    <t xml:space="preserve">Refundácia nákladov na činnosť OAZ - Východoslovenský atletický zväz
Účel: kancelárske potreby </t>
  </si>
  <si>
    <t>V012</t>
  </si>
  <si>
    <t>V017</t>
  </si>
  <si>
    <t>Refundácia nákladov na činnosť OAZ - Východoslovenský atletický zväz
Účel: Náhrada za stratu času pre dobrovoľníkov
Termín: 26.4.2025
1. kolo M-VsAZ družstiev st., najml. Žiaci, Košice
Počet osôb: 53
Rozsah: 418 odpracovaných hodín za 4,00 EUR/hod
Časť nákladov</t>
  </si>
  <si>
    <t>Osoba 63, 67, 92, 100, 70, 93, 65, 276, 101, 77, 94, 280, 68, 430, 75, 73, 76, 83, 80, 431, 432, 433, 103, 268, 434, 71, 79, 96, 69, 72, 66, 274, 85, 275, 435-453</t>
  </si>
  <si>
    <t>FV25002</t>
  </si>
  <si>
    <t>Refundácia nákladov na činnosť OAZ - Východoslovenský atletický zväz
Účel: zdravotnícka asistenčná služba, 26.4.2025, 1. kolo M-VsAZ družstiev st., najml. Žiaci, Košice</t>
  </si>
  <si>
    <t>52977552</t>
  </si>
  <si>
    <t>SEMCARE Slovakia spol. s r.o.</t>
  </si>
  <si>
    <t>FV25003</t>
  </si>
  <si>
    <t>Refundácia nákladov na činnosť OAZ - Východoslovenský atletický zväz
Účel: zdravotnícka asistenčná služba, 3.5.2025, 1. kolo M-VsAZ družstiev ml. žiaci + dorast, Košice</t>
  </si>
  <si>
    <t>5410</t>
  </si>
  <si>
    <t>Refundácia nákladov na činnosť OAZ - Východoslovenský atletický zväz
Účel: kancelárske a hygienické potreby</t>
  </si>
  <si>
    <t>123</t>
  </si>
  <si>
    <t>Refundácia nákladov na činnosť OAZ - Východoslovenský atletický zväz
Účel: kancelárske potreby</t>
  </si>
  <si>
    <t>531</t>
  </si>
  <si>
    <t>Refundácia nákladov na činnosť OAZ - Východoslovenský atletický zväz
Účel: elektro - potreby</t>
  </si>
  <si>
    <t>3699</t>
  </si>
  <si>
    <t>V019</t>
  </si>
  <si>
    <t>267</t>
  </si>
  <si>
    <t>Refundácia nákladov na činnosť OAZ - Východoslovenský atletický zväz
Účel: spotrebný materiál</t>
  </si>
  <si>
    <t>00051</t>
  </si>
  <si>
    <t>36597805</t>
  </si>
  <si>
    <t>LAPEX s.r.o.</t>
  </si>
  <si>
    <t>111</t>
  </si>
  <si>
    <t>V024</t>
  </si>
  <si>
    <t>Refundácia nákladov na činnosť OAZ - Východoslovenský atletický zväz
Účel: Náhrada za stratu času pre dobrovoľníkov
Termín: 3.5.2025
1. kolo M-VsAZ družstiev ml. žiaci + dorast, Košice
Počet osôb: 55
Rozsah: 479,5 odpracovaných hodín za 4,00 EUR/hod</t>
  </si>
  <si>
    <t>Osoba 63, 65, 92, 67, 454, 93, 276, 101, 268, 77, 436, 282, 68, 430, 75, 73, 81, 80, 100, 433, 85, 76, 84, 99, 103, 86, 434, 435, 437, 438, 455, 456, 457, 453, 270, 442, 443, 448, 449, 450, 69, 96, 72, 66, 275, 274, 452, 458-465</t>
  </si>
  <si>
    <t>1642</t>
  </si>
  <si>
    <t>V026</t>
  </si>
  <si>
    <t>Refundácia nákladov na činnosť OAZ - Východoslovenský atletický zväz
Účel: Náhrada za stratu času pre dobrovoľníkov
Termín: 8.5.2025
2. kolo M-VsAZ družstiev st., najml. žiaci, Košice
Počet osôb: 64
Rozsah: 513,5 odpracovaných hodín za 4,00 EUR/hod
Časť nákladov</t>
  </si>
  <si>
    <t>Osoba 63, 93, 92, 70, 454, 276, 101, 436, 268, 77, 100, 282, 74, 71, 430, 466, 75, 73, 80, 81, 433, 84, 85, 467, 82, 86, 434, 435, 103, 465, 79, 83, 468, 469, 455, 470, 453, 456, 471, 269, 472, 439, 473, 437, 438, 442, 443, 444, 445, 474, 475, 448, 476, 477, 450, 69, 68, 478, 275, 452, 66, 274, 72, 479</t>
  </si>
  <si>
    <t>1371</t>
  </si>
  <si>
    <t>1163</t>
  </si>
  <si>
    <t>35694254</t>
  </si>
  <si>
    <t>Teta drogérie SR s.r.o.</t>
  </si>
  <si>
    <t>V029</t>
  </si>
  <si>
    <t>Refundácia nákladov na činnosť OAZ - Východoslovenský atletický zväz
Účel: Náhrada za stratu času pre dobrovoľníkov
Termín: 10.5.2025
2. kolo M-VsAZ družstiev ml. žiaci + dorast, Košice
Počet osôb: 56
Rozsah: 469,5 odpracovaných hodín za 4,00 EUR/hod</t>
  </si>
  <si>
    <t>Osoba 63, 67, 92, 480, 454, 94, 93, 101, 276, 268, 77, 84, 430, 75, 481, 465, 73, 282, 80, 81, 103, 482, 85, 483, 86, 434, 436, 98, 76, 275, 435, 457, 452, 484, 453, 473, 470, 437, 438, 442, 474, 83, 485, 450, 100, 443, 445, 486, 66, 478, 69, 72, 487, 274, 439, 479</t>
  </si>
  <si>
    <t>FV25004</t>
  </si>
  <si>
    <t>Refundácia nákladov na činnosť OAZ - Východoslovenský atletický zväz
Účel: zdravotnícka asistenčná služba, 8.5.2025, 2. kolo M-VsAZ družstiev st., najml. žiaci, Košice
10.5.2025, 2. kolo M-VsAZ družstiev ml. žiaci + dorast, Košice</t>
  </si>
  <si>
    <t>PF250705</t>
  </si>
  <si>
    <t>250033</t>
  </si>
  <si>
    <t>Vysielanie priameho prenosu - MSR dospelí 2-3.8.2025 Banská Bystrica</t>
  </si>
  <si>
    <t>PF250685</t>
  </si>
  <si>
    <t>Časomiera - Challenge Slovakia 7.6.2025 Trnava</t>
  </si>
  <si>
    <t>PF250686</t>
  </si>
  <si>
    <t>2025258</t>
  </si>
  <si>
    <t>Autobusová preprava Košice-Kapošvár HU a späť, 18-19.7.2025 MeS U20</t>
  </si>
  <si>
    <t>PF250687</t>
  </si>
  <si>
    <t>2025259</t>
  </si>
  <si>
    <t>Autobusová preprava Žilina-Kapošvár HU a späť, 18-19.7.2025 MeS U20</t>
  </si>
  <si>
    <t>PF250698</t>
  </si>
  <si>
    <t>2025223</t>
  </si>
  <si>
    <t>Zdravotné zabezpečenie podujatia TIPOS PTS míting 8.8.2025, Banská Bystrica</t>
  </si>
  <si>
    <t>PF250693</t>
  </si>
  <si>
    <t>20250010</t>
  </si>
  <si>
    <t>Zabezpečenie dobrovoľníckeho programu - MSR dospelí 2-3.8.2025, Banská Bystrica</t>
  </si>
  <si>
    <t>PF250694</t>
  </si>
  <si>
    <t>03/25</t>
  </si>
  <si>
    <t>Fotografovanie TIPOS PTS míting (TK, beseda), 8.8.2025, Banská Bystrica</t>
  </si>
  <si>
    <t>34301704</t>
  </si>
  <si>
    <t>Roman Benický</t>
  </si>
  <si>
    <t>PF250697</t>
  </si>
  <si>
    <t>2025038</t>
  </si>
  <si>
    <t>Zabezpečenie stravovania 1-3.8.2025, MSR dospelí, Banská Bystrica</t>
  </si>
  <si>
    <t>PF250696</t>
  </si>
  <si>
    <t>Prenájom mrazákov, ľad - TIPOS PTS míting 8.8.2025 BB</t>
  </si>
  <si>
    <t>36839591</t>
  </si>
  <si>
    <t>ICELOG s.r.o.</t>
  </si>
  <si>
    <t>PF250699</t>
  </si>
  <si>
    <t>3425022486</t>
  </si>
  <si>
    <t>4G internet 8/2025</t>
  </si>
  <si>
    <t>PF250695</t>
  </si>
  <si>
    <t>2025039</t>
  </si>
  <si>
    <t>Zabezpečenie stravovania 4-9.8.2025, TIPOS PTS míting, Banská Bystrica</t>
  </si>
  <si>
    <t>DÚ0080253</t>
  </si>
  <si>
    <t>DÚ0080255</t>
  </si>
  <si>
    <t>DÚ0080254</t>
  </si>
  <si>
    <t>PF250706</t>
  </si>
  <si>
    <t>FA026191</t>
  </si>
  <si>
    <t>PREVOD
Vlajky - 20 ks</t>
  </si>
  <si>
    <t>17315786</t>
  </si>
  <si>
    <t>2U spol. s r.o.</t>
  </si>
  <si>
    <t>25OZ0675</t>
  </si>
  <si>
    <t>Refundácia nákladov na prípravu športovca zaradeného v  ZPM - Romana Hrnčárová
Cestovný príkaz
Termín: 18.-26.6.2025
Účel: sústredenie Račkova dolina
Cestovné náhrady: ubytovanie 18-23.6.2025</t>
  </si>
  <si>
    <t>41661095</t>
  </si>
  <si>
    <t>Ing. Peter Šrank PTR</t>
  </si>
  <si>
    <t>25OZ0674</t>
  </si>
  <si>
    <t>142,143</t>
  </si>
  <si>
    <t>Refundácia nákladov na prípravu športovca zaradeného v  ZPM - Linda Rusnáková
Účel: preventívna + športová prehliadka</t>
  </si>
  <si>
    <t>PF250677</t>
  </si>
  <si>
    <t>640789425</t>
  </si>
  <si>
    <t>Športová obuv 50 ks</t>
  </si>
  <si>
    <t>PF250707</t>
  </si>
  <si>
    <t>2025/3</t>
  </si>
  <si>
    <t>Činnosť športového odborníka - sekčný tréner mládeže - 07/2025</t>
  </si>
  <si>
    <t>Róbert Piaček</t>
  </si>
  <si>
    <t>25OZ0680</t>
  </si>
  <si>
    <t>Refundácia nákladov na prípravu športovca zaradeného v  TOPTÍME MCRaŠ SR a v TOP SAZ - Hana Burzalová
Cestovný príkaz
Termín: 5-13.6.2025
Účel: preteky Alytus LI /Warwt silver level meeting 12.6.2025
Trasa: Barcelona-Vilnius
Spôsob dopravy: lietadlo
Počet prepravovaných osôb: 2 ( + 1/2 fyzio)
Cestovné náhrady: letenky
Časť nákladov</t>
  </si>
  <si>
    <t>Refundácia nákladov na prípravu športovca zaradeného v  TOPTÍME MCRaŠ SR a v TOP SAZ - Hana Burzalová
Cestovný príkaz
Termín: 5-13.6.2025
Účel: preteky Alytus LI /Warwt silver level meeting 12.6.2025
Trasa: Vilnius-Viedeň
Spôsob dopravy: lietadlo
Počet prepravovaných osôb: 2 ( + 1/2 fyzio)
Cestovné náhrady: letenky
Časť nákladov</t>
  </si>
  <si>
    <t xml:space="preserve">Refundácia nákladov na prípravu športovca zaradeného v  TOPTÍME MCRaŠ SR a v TOP SAZ - Hana Burzalová
Cestovný príkaz
Termín: 5-11.6.2025
Účel: preteky La Coruňa ESP /Warwt gold level meeting
Cestovné náhrady: ubytovanie Piso en el corazón de A Coruňa (6 nocí) 
Časť nákladov </t>
  </si>
  <si>
    <t>Refundácia nákladov na prípravu športovca zaradeného v  TOPTÍME MCRaŠ SR a v TOP SAZ - Hana Burzalová
Cestovný príkaz
Termín: 5-13.6.2025
Účel: preteky Alytus LI /Warwt silver level meeting 12.6.2025
Počet prepravovaných osôb: 2 ( + 1/2 fyzio)
Cestovné náhrady: transfer Vilnius-Alytus-Vilnius
Časť nákladov</t>
  </si>
  <si>
    <t>Refundácia nákladov na prípravu športovca zaradeného v  TOPTÍME MCRaŠ SR a v TOP SAZ - Hana Burzalová
Cestovný príkaz
Termín: 5-13.6.2025
Účel: preteky Alytus LI /Warwt silver level meeting 12.6.2025
Cestovné náhrady: štartovné
Časť nákladov</t>
  </si>
  <si>
    <t>DÚ0090007</t>
  </si>
  <si>
    <t>009/0007</t>
  </si>
  <si>
    <t>25OZ0668</t>
  </si>
  <si>
    <t>Cestovný príkaz
Termín: 8.8.2025
Účel: TIPOS PTS Míting
Trasa: Zvolen - Banská Bystrica a späť
Spôsob dopravy: AUV
Počet prepravovaných osôb: 2
Cestovné náhrady: cestovné</t>
  </si>
  <si>
    <t>Adrián Santoris</t>
  </si>
  <si>
    <t>25OZ0663</t>
  </si>
  <si>
    <t>Cestovný príkaz
Termín: 8-9.8.2025
Účel: TIPOS PTS Míting
Trasa: Košice - Banská Bystrica a späť
Spôsob dopravy: AUV
Počet prepravovaných osôb: 2
Cestovné náhrady: cestovné</t>
  </si>
  <si>
    <t>PF250702</t>
  </si>
  <si>
    <t>2501204001</t>
  </si>
  <si>
    <t>Autobusová preprava 6-8.8.2025 Tipos PTS míting, Zvolen-Banská Bystrica - kyvadlová doprava</t>
  </si>
  <si>
    <t>36054666</t>
  </si>
  <si>
    <t>Slovenská autobusová doprava Zvolen, akciová spoločnosť</t>
  </si>
  <si>
    <t>25OZ0677</t>
  </si>
  <si>
    <t>Refundácia nákladov na činnosť klubu - halová sezóna 2025 - AO Sparta Považská Bystrica
Cestovný príkaz
Termín: 31.1.2025
Účel: tréning v hale
Trasa: Považská Bystrica-Ostrava a späť
Spôsob dopravy: AUV
Počet prepravovaných osôb: 7
Cestovné náhrady: cestovné + stravné
Časť nákladov</t>
  </si>
  <si>
    <t>Mgr. Milan Laurenčík</t>
  </si>
  <si>
    <t>5506</t>
  </si>
  <si>
    <t>Refundácia nákladov na činnosť klubu - halová sezóna 2025 - AO Sparta Považská Bystrica
Cestovný príkaz
Termín: 31.1.2025
Účel: tréning v hale
Cestovné náhrady: 6x vstup na štadión</t>
  </si>
  <si>
    <t>30</t>
  </si>
  <si>
    <t>Refundácia nákladov na činnosť klubu - halová sezóna 2025 - AO Sparta Považská Bystrica
Cestovný príkaz
Termín: 20.2.2025
Účel: MSR hala dospelí
Trasa: Považská Bystrica-Ostrava a späť
Spôsob dopravy: AUV
Počet prepravovaných osôb: 3
Cestovné náhrady: cestovné + stravné
Časť nákladov</t>
  </si>
  <si>
    <t>31</t>
  </si>
  <si>
    <t>Refundácia nákladov na činnosť klubu - halová sezóna 2025 - AO Sparta Považská Bystrica
Cestovný príkaz
Termín: 21.2.2025
Účel: MSR hala dospelí
Trasa: Považská Bystrica-Ostrava a späť
Spôsob dopravy: AUV
Počet prepravovaných osôb: 2
Cestovné náhrady: cestovné + stravné
Časť nákladov</t>
  </si>
  <si>
    <t>PF250703</t>
  </si>
  <si>
    <t>202504330</t>
  </si>
  <si>
    <t>PF250704</t>
  </si>
  <si>
    <t>VF044/25</t>
  </si>
  <si>
    <t>Nájom nebytových priestorov - žrďkársky kemp 23.8.2025</t>
  </si>
  <si>
    <t>Stredná športová škola 
Trieda SNP, Banská Bystrica</t>
  </si>
  <si>
    <t>PF250680</t>
  </si>
  <si>
    <t>20250033</t>
  </si>
  <si>
    <t>Video produkcia - TIPOS PTS míting 8.8.2025, BB</t>
  </si>
  <si>
    <t>53246489</t>
  </si>
  <si>
    <t>Ing. Andrej Dobrík - AD MEDIA</t>
  </si>
  <si>
    <t>PF250683</t>
  </si>
  <si>
    <t>250448</t>
  </si>
  <si>
    <t>Autobusová preprava BA-Schwechat-BA 
5.8.2025 a 2x 11.8.2025, ME U20, Tampere FIN</t>
  </si>
  <si>
    <t>PF250684</t>
  </si>
  <si>
    <t>Kompletná výroba reportáží, šotov a propagačných videí, ich postprodukcia, komentáre, strih a ďalšie činnosti súvisiace s vedením webovej stránky - 07/2025</t>
  </si>
  <si>
    <t>PF250689</t>
  </si>
  <si>
    <t>VF425009</t>
  </si>
  <si>
    <t>Štartové čísla TIPOS PTS míting 8.8.2025, BB</t>
  </si>
  <si>
    <t>55653278</t>
  </si>
  <si>
    <t>SportSoftTiming Sk, s.r.o.</t>
  </si>
  <si>
    <t>PF250691</t>
  </si>
  <si>
    <t>20250801</t>
  </si>
  <si>
    <t>Zabezpečenie podujatia TIPOS PTS míting, 8.8.2025, BB - prípravné práce</t>
  </si>
  <si>
    <t>53180917</t>
  </si>
  <si>
    <t>jabre s.r.o.</t>
  </si>
  <si>
    <t>25OZ0678</t>
  </si>
  <si>
    <t>2025/020</t>
  </si>
  <si>
    <t>Refundácia nákladov na činnosť klubu - halová sezóna 2025 - AK AŠK Slávia Trnava
Účel: autobusová preprava 14-15.2.2025 Trnava-Nyiregyháza HUN a späť, HMSR dorast</t>
  </si>
  <si>
    <t>LH-2025-299</t>
  </si>
  <si>
    <t>Refundácia nákladov na činnosť klubu - halová sezóna 2025 - AK AŠK Slávia Trnava
Účel: ubytovanie 14-15.2.2025 Nyiregyháza HUN, HMSR dorast
Časť nákladov</t>
  </si>
  <si>
    <t>"PIRAMIS-TEAM" Kft. 
Maďarsko</t>
  </si>
  <si>
    <t>PF250700</t>
  </si>
  <si>
    <t>415/2/2025</t>
  </si>
  <si>
    <t>Ubytovanie pre 21 osôb 29.7.-1.8.2025
sústredenie pred ME U20, Tampere FIN</t>
  </si>
  <si>
    <t>PF250701</t>
  </si>
  <si>
    <t>415/1/2025</t>
  </si>
  <si>
    <t>Ubytovanie pre 21 osôb 29.7.-1.8.2025
sústredenie pred ME U20, Tampere FIN - poplatok</t>
  </si>
  <si>
    <t>25OZ0691</t>
  </si>
  <si>
    <t>0002</t>
  </si>
  <si>
    <t>PREVOD
Refundácia nákladov na činnosť PZPM - AK Slávia TU Košice
Účel: 10x regenerácia
Časť nákladov</t>
  </si>
  <si>
    <t>41512022</t>
  </si>
  <si>
    <t>Orban Karol</t>
  </si>
  <si>
    <t>00571</t>
  </si>
  <si>
    <t>PREVOD
Refundácia nákladov na činnosť PZPM - AK Slávia TU Košice
Účel: športové oblečenie
Časť nákladov</t>
  </si>
  <si>
    <t>31335632</t>
  </si>
  <si>
    <t>TCHIBO Slovensko spol. s r.o.</t>
  </si>
  <si>
    <t>194</t>
  </si>
  <si>
    <t>PREVOD
Refundácia nákladov na činnosť PZPM - AK Slávia TU Košice
Účel: 10x vstup plávanie
Časť nákladov</t>
  </si>
  <si>
    <t>31679692</t>
  </si>
  <si>
    <t>Tepelné hospodárstvo s.r.o. Košice</t>
  </si>
  <si>
    <t>00005, 00025</t>
  </si>
  <si>
    <t>2.1., 3.2.2025</t>
  </si>
  <si>
    <t>PREVOD
Refundácia nákladov na činnosť PZPM - AK Slávia TU Košice
Účel: športové náčinie</t>
  </si>
  <si>
    <t>46259317</t>
  </si>
  <si>
    <t>Stores inSPORTline SK, s.r.o.</t>
  </si>
  <si>
    <t>392025131</t>
  </si>
  <si>
    <t>PREVOD
Refundácia nákladov na činnosť PZPM - AK Slávia TU Košice
Účel: prenájom športovísk 03/2025</t>
  </si>
  <si>
    <t>250100080</t>
  </si>
  <si>
    <t>07590890</t>
  </si>
  <si>
    <t>GuMi Athletic Equipment s.r.o.</t>
  </si>
  <si>
    <t>250100242</t>
  </si>
  <si>
    <t>2148</t>
  </si>
  <si>
    <t>PREVOD
Refundácia nákladov na činnosť PZPM - AK Slávia TU Košice
Účel: 9x vstup plávanie
Časť nákladov</t>
  </si>
  <si>
    <t>PF250733</t>
  </si>
  <si>
    <t>2125015821</t>
  </si>
  <si>
    <t>PREVOD
webhosting NORMAL, GIGA mail 50x pre doménu atletikasvk.sk + databáza k webu 26.8.2025-25.2.2026</t>
  </si>
  <si>
    <t>26043319</t>
  </si>
  <si>
    <t>25DPH0039</t>
  </si>
  <si>
    <t>Priznanie DPH z nadobudnutia služby, FP č. PF250733</t>
  </si>
  <si>
    <t>PF250621</t>
  </si>
  <si>
    <t>640788493</t>
  </si>
  <si>
    <t>Športové oblečenie - kraťasy 84 ks</t>
  </si>
  <si>
    <t>PF250559</t>
  </si>
  <si>
    <t>640788069</t>
  </si>
  <si>
    <t>Športové oblečenie - bundy 53 ks</t>
  </si>
  <si>
    <t>PF250565</t>
  </si>
  <si>
    <t>640788343</t>
  </si>
  <si>
    <t>Športové oblečenie - kraťasy 20 ks</t>
  </si>
  <si>
    <t>PF250560</t>
  </si>
  <si>
    <t>64078800</t>
  </si>
  <si>
    <t>Športové oblečenie - bundy 45 ks</t>
  </si>
  <si>
    <t>PF250561</t>
  </si>
  <si>
    <t>640788071</t>
  </si>
  <si>
    <t>Športové oblečenie - bundy 56 ks</t>
  </si>
  <si>
    <t>PF250562</t>
  </si>
  <si>
    <t>640788234</t>
  </si>
  <si>
    <t>Športové oblečenie - nohavice 45 ks</t>
  </si>
  <si>
    <t>PF250567</t>
  </si>
  <si>
    <t>640788345</t>
  </si>
  <si>
    <t>Športové oblečenie - tielka 54 ks</t>
  </si>
  <si>
    <t>PF250568</t>
  </si>
  <si>
    <t>640788346</t>
  </si>
  <si>
    <t>Športové oblečenie - tielka 55 ks</t>
  </si>
  <si>
    <t>PF250569</t>
  </si>
  <si>
    <t>640788347</t>
  </si>
  <si>
    <t>Športové oblečenie - nohavičky 60 ks</t>
  </si>
  <si>
    <t>PF250558</t>
  </si>
  <si>
    <t>640788068</t>
  </si>
  <si>
    <t>PF250727</t>
  </si>
  <si>
    <t>640789860</t>
  </si>
  <si>
    <t>Športové oblečenie - kraťasy TOKIO 17 ks</t>
  </si>
  <si>
    <t>PF250728</t>
  </si>
  <si>
    <t>640789861</t>
  </si>
  <si>
    <t>Športové oblečenie - tričká TOKIO 20 ks</t>
  </si>
  <si>
    <t>PF250729</t>
  </si>
  <si>
    <t>640789920</t>
  </si>
  <si>
    <t>Športové oblečenie + vybavenie - kraťasy 13ks + fľaše 22 ks TOKIO</t>
  </si>
  <si>
    <t>PF250730</t>
  </si>
  <si>
    <t>640789976</t>
  </si>
  <si>
    <t>Športové oblečenie - tričká TOKIO 13 ks</t>
  </si>
  <si>
    <t>25OZ0688</t>
  </si>
  <si>
    <t>10250049</t>
  </si>
  <si>
    <t>Refundácia nákladov športového klubu - Atletický legionársky klub Moldava n/B
Cestovný príkaz
Termín: 17.6.2025
Účel: Detská PTS finále
Trasa: Moldava n/B-Banská Bystrica a späť
Počet prepravovaných osôb: 8
Cestovné náhrady: prenájom vozidla</t>
  </si>
  <si>
    <t>44928777</t>
  </si>
  <si>
    <t>ATOS PLUS, s.r.o.</t>
  </si>
  <si>
    <t>25OZ0692</t>
  </si>
  <si>
    <t>25840004</t>
  </si>
  <si>
    <t>Refundácia nákladov na činnosť PZPM - MŠK Žiar nad Hronom
Účel: športové oblečenie
Časť nákladov</t>
  </si>
  <si>
    <t>45245231</t>
  </si>
  <si>
    <t>Farmhouse, a.s.</t>
  </si>
  <si>
    <t>256660276</t>
  </si>
  <si>
    <t>Refundácia nákladov na činnosť PZPM - MŠK Žiar nad Hronom
Účel: športové náčinie</t>
  </si>
  <si>
    <t>28626249</t>
  </si>
  <si>
    <t>Krimar s.r.o.</t>
  </si>
  <si>
    <t>Refundácia nákladov na činnosť PZPM - MŠK Žiar nad Hronom
Účel: tréningová činnosť 03/2025
Časť nákladov</t>
  </si>
  <si>
    <t>46974091</t>
  </si>
  <si>
    <t>Adam Pajunk</t>
  </si>
  <si>
    <t>25OZ0693</t>
  </si>
  <si>
    <t>1510533077</t>
  </si>
  <si>
    <t>Refundácia nákladov na činnosť PZPM - CVČ Liptovský Mikuláš
Účel: športová obuv</t>
  </si>
  <si>
    <t>PF250714</t>
  </si>
  <si>
    <t>250810</t>
  </si>
  <si>
    <t>Ubytovanie pre účastníkov a organizačný tím TIPOS PTS míting, 6-9.8.2025, Banská Bystrica
Časť nákladov</t>
  </si>
  <si>
    <t xml:space="preserve">MUDr. Juraj Sninský -DIXON RESORT </t>
  </si>
  <si>
    <t>PF250720</t>
  </si>
  <si>
    <t>132025</t>
  </si>
  <si>
    <t>Príprava, organizovanie a prevedenie Event presentation TIPOS PTS mítingu 8.8.2025, BB</t>
  </si>
  <si>
    <t>26218534</t>
  </si>
  <si>
    <t>PPFP s.r.o.</t>
  </si>
  <si>
    <t>25DPH0037</t>
  </si>
  <si>
    <t>Priznanie DPH z nadobudnutia služby, FP č. PF250720</t>
  </si>
  <si>
    <t>DÚ0090043</t>
  </si>
  <si>
    <t>009/0043</t>
  </si>
  <si>
    <t>Bankový poplatok za úhradu v zahraničnej mene k PF250720</t>
  </si>
  <si>
    <t>PF250624</t>
  </si>
  <si>
    <t>640788726</t>
  </si>
  <si>
    <t>Športové oblečenie - bundy 119 ks</t>
  </si>
  <si>
    <t>PF250625</t>
  </si>
  <si>
    <t>640788727</t>
  </si>
  <si>
    <t>Športové oblečenie - mikiny 92 ks</t>
  </si>
  <si>
    <t>PF250623</t>
  </si>
  <si>
    <t>640788725</t>
  </si>
  <si>
    <t>Športové oblečenie - mikiny 113 ks</t>
  </si>
  <si>
    <t>25OZ0686</t>
  </si>
  <si>
    <t>00222</t>
  </si>
  <si>
    <t>Refundácia nákladov na činnosť klubu - halová sezóna 2025 - AO Šaľa
Účel: športové náčinie</t>
  </si>
  <si>
    <t>25OZ0687</t>
  </si>
  <si>
    <t>76/2025/33</t>
  </si>
  <si>
    <t>Refundácia nákladov na usporiadanie atl. Podujatia - TJ Orava
Účel: športové náčinie
Časť nákladov</t>
  </si>
  <si>
    <t>PF250563</t>
  </si>
  <si>
    <t>640788235</t>
  </si>
  <si>
    <t>Športové oblečenie - nohavice 43 ks</t>
  </si>
  <si>
    <t>PF250564</t>
  </si>
  <si>
    <t>640788342</t>
  </si>
  <si>
    <t>Športové oblečenie - tielka 62 ks</t>
  </si>
  <si>
    <t>PF250566</t>
  </si>
  <si>
    <t>640788344</t>
  </si>
  <si>
    <t>Športové oblečenie - legíny 15 ks</t>
  </si>
  <si>
    <t>PF250557</t>
  </si>
  <si>
    <t>640788067</t>
  </si>
  <si>
    <t>Športové oblečenie - kraťasy 40 ks</t>
  </si>
  <si>
    <t>PF250570</t>
  </si>
  <si>
    <t>640788348</t>
  </si>
  <si>
    <t>Športové oblečenie - kraťasy 50 ks</t>
  </si>
  <si>
    <t>PF250571</t>
  </si>
  <si>
    <t>640788349</t>
  </si>
  <si>
    <t>Športové oblečenie - legíny 34 ks</t>
  </si>
  <si>
    <t>PF250748</t>
  </si>
  <si>
    <t>3425025316</t>
  </si>
  <si>
    <t>4G internet 09/2025</t>
  </si>
  <si>
    <t>PF250749</t>
  </si>
  <si>
    <t>Správa sociálnych sietí SAZ - 08/2025</t>
  </si>
  <si>
    <t>PF250750</t>
  </si>
  <si>
    <t>2025042</t>
  </si>
  <si>
    <t>Časomiera - MSR družstiev dospelí 29.8.2025, Martin</t>
  </si>
  <si>
    <t>PF250746</t>
  </si>
  <si>
    <t>25200300</t>
  </si>
  <si>
    <t>Nájom skladu 09/2025</t>
  </si>
  <si>
    <t>PF250709</t>
  </si>
  <si>
    <t>120250251</t>
  </si>
  <si>
    <t>Prenájom mobilného WC, umývadla, zábran a oplotenia - TIPOS PTS míting 8.8.2025, BB
Časť nákladov</t>
  </si>
  <si>
    <t>50146211</t>
  </si>
  <si>
    <t>EVENT SERVICE, s.r.o.</t>
  </si>
  <si>
    <t>PF250710</t>
  </si>
  <si>
    <t>1025133</t>
  </si>
  <si>
    <t>Prenájom stanov - TIPOS PTS míting, 8.8.2025, BB
Časť nákladov</t>
  </si>
  <si>
    <t>35725222</t>
  </si>
  <si>
    <t>PROMO ACTIVITY.COM s.r.o.</t>
  </si>
  <si>
    <t>PF250708</t>
  </si>
  <si>
    <t>2025036</t>
  </si>
  <si>
    <t>Zabezpečenie stravovania 29.7.-1.8.2025, repre sústredenie v BB pred ME U20, Tampere FIN</t>
  </si>
  <si>
    <t>PF250711</t>
  </si>
  <si>
    <t>Audiokonfiguračné a zvukárske práce, zvuková technológia - MSR dospelí 2-3.8.2025, BB</t>
  </si>
  <si>
    <t>PF250712</t>
  </si>
  <si>
    <t>Príprava a moderovanie HMSR 20-21.2.2025, Ostrava CZ</t>
  </si>
  <si>
    <t>35864389</t>
  </si>
  <si>
    <t>TOP ATHLETICS a.s.</t>
  </si>
  <si>
    <t>PF250713</t>
  </si>
  <si>
    <t>2025053</t>
  </si>
  <si>
    <t>Príprava a moderovanie MSR 2-3.8.2025, Banská Bystrica</t>
  </si>
  <si>
    <t>PF250715</t>
  </si>
  <si>
    <t>2508037</t>
  </si>
  <si>
    <t>Ubytovanie + strava pre účastníkov a realizačný tím TIPOS PTS mítingu 6-10.8.2025, BB
Časť nákladov</t>
  </si>
  <si>
    <t>36029751</t>
  </si>
  <si>
    <t>TENIS CENTRUM, s.r.o.</t>
  </si>
  <si>
    <t>PF250722</t>
  </si>
  <si>
    <t>2025016441</t>
  </si>
  <si>
    <t>Internetové pripojenie počas podujatia MSR dospelí 2-3.8.2025, BB
Časť nákladov</t>
  </si>
  <si>
    <t>45607028</t>
  </si>
  <si>
    <t>Spoje, s.r.o.</t>
  </si>
  <si>
    <t>Internetové pripojenie počas podujatia TIPOS PTS mítingu 6-9.8.2025, BB
Časť nákladov</t>
  </si>
  <si>
    <t>PF250738</t>
  </si>
  <si>
    <t>20252622</t>
  </si>
  <si>
    <t>Šeky 18 ks, MSR družstiev dospelí 29.8.2025, Martin</t>
  </si>
  <si>
    <t>PF250724</t>
  </si>
  <si>
    <t>Technické zabezpečenie TIPOS PTS míting 1.8., 5-9.8.2025, BB</t>
  </si>
  <si>
    <t>46880721</t>
  </si>
  <si>
    <t>Sol4you s.r.o.</t>
  </si>
  <si>
    <t>PF250725</t>
  </si>
  <si>
    <t>416/1/2025</t>
  </si>
  <si>
    <t>Ubytovanie pre 67 osôb 1-9.8.2025
TIPOS PTS míting, BB - poplatok</t>
  </si>
  <si>
    <t>PF250726</t>
  </si>
  <si>
    <t>416/2/2025</t>
  </si>
  <si>
    <t xml:space="preserve">Ubytovanie pre 67 osôb 1-9.8.2025
TIPOS PTS míting, BB </t>
  </si>
  <si>
    <t>PF250736</t>
  </si>
  <si>
    <t>2025071</t>
  </si>
  <si>
    <t>Potlač oblečenia a fľaše - MS TOKIO 2025</t>
  </si>
  <si>
    <t>PF250737</t>
  </si>
  <si>
    <t>15/2025</t>
  </si>
  <si>
    <t>Činnosť športového odborníka - TIPOS PTS míting 8.8.2025, Kritérium SNP 17.6.2025, BB</t>
  </si>
  <si>
    <t>Zrážková daň - Činnosť športového odborníka - TIPOS PTS míting 8.8.2025, Kritérium SNP 17.6.2025, BB k faktúre PF250737 - Simona Blanárová, PhD.</t>
  </si>
  <si>
    <t>PF250739</t>
  </si>
  <si>
    <t>Administratívne služby - 08/2025</t>
  </si>
  <si>
    <t>PF250741</t>
  </si>
  <si>
    <t>Vysielanie priameho prenosu - MSR družstiev dospelí 29.8.2025, Martin</t>
  </si>
  <si>
    <t>PF250742</t>
  </si>
  <si>
    <t>2025/13</t>
  </si>
  <si>
    <t>Činnosť sekčného trénera mládeže - 08/2025</t>
  </si>
  <si>
    <t>Zrážková daň - Činnosť sekčného trénera mládeže - 08/2025 k faktúre PF250742 - Mgr. Eva Hanuliaková</t>
  </si>
  <si>
    <t>PF250743</t>
  </si>
  <si>
    <t>250479</t>
  </si>
  <si>
    <t>Autobusová preprava BA-Schwechat, 31.8.2025 MS TOKIO 2025</t>
  </si>
  <si>
    <t>PF250744</t>
  </si>
  <si>
    <t>50250456</t>
  </si>
  <si>
    <t>Prenájom kancelárskych a skladových priestorov + parkovanie 10/2025</t>
  </si>
  <si>
    <t>PF250745</t>
  </si>
  <si>
    <t>50250457</t>
  </si>
  <si>
    <t>Služby, energie a prevádzkové náklady v kancelárskych priestoroch  10/2025</t>
  </si>
  <si>
    <t>PF250747</t>
  </si>
  <si>
    <t>1012554172</t>
  </si>
  <si>
    <t>Internet Flexilink MAN 09/2025</t>
  </si>
  <si>
    <t>PF250732</t>
  </si>
  <si>
    <t>1510545272</t>
  </si>
  <si>
    <t>PREVOD
Športové oblečenie - šortky 9 ks</t>
  </si>
  <si>
    <t>25DPH0038</t>
  </si>
  <si>
    <t>Priznanie DPH z nadobudnutia tovaru, FP č. PF250732</t>
  </si>
  <si>
    <t>PF250751</t>
  </si>
  <si>
    <t>0009-1-1</t>
  </si>
  <si>
    <t>Cestovné preplatenie - Lina Hribar, Kritérium SNP 17.6.2025, BB</t>
  </si>
  <si>
    <t>VoxPopuli j.d.o.o.
Záhreb CRO</t>
  </si>
  <si>
    <t>PF250752</t>
  </si>
  <si>
    <t>2025070006</t>
  </si>
  <si>
    <t>Cestovné preplatenie -  Kritérium SNP 17.6.2025, BB</t>
  </si>
  <si>
    <t>41024150</t>
  </si>
  <si>
    <t>Ivo Pištek
Ostrava CZ</t>
  </si>
  <si>
    <t>PF250755</t>
  </si>
  <si>
    <t>Erlend Bolstad Raa
Nórsko</t>
  </si>
  <si>
    <t>PF250753</t>
  </si>
  <si>
    <t>25FV073</t>
  </si>
  <si>
    <t>Cestovné preplatenie -  Krsek, Kritérium SNP 17.6.2025, BB</t>
  </si>
  <si>
    <t>PF250756</t>
  </si>
  <si>
    <t>19/2025</t>
  </si>
  <si>
    <t>Cestovné preplatenie -  8 osôb, Kritérium SNP 17.6.2025, BB</t>
  </si>
  <si>
    <t>69331774</t>
  </si>
  <si>
    <t>JUDr. Zdeněk SIMON</t>
  </si>
  <si>
    <t>PF250754</t>
  </si>
  <si>
    <t>2025-02</t>
  </si>
  <si>
    <t>Cestovné preplatenie - Morávek, Soukal, Šafránková, Kritérium SNP 16-17.6.2025, BB</t>
  </si>
  <si>
    <t>74232916</t>
  </si>
  <si>
    <t>Mgr. Antonín Morávek</t>
  </si>
  <si>
    <t>PF250758</t>
  </si>
  <si>
    <t>2025/040</t>
  </si>
  <si>
    <t>Lektorská činnosť - prednáška pre športovcov a trénerov v oblasti mentálnej prípravy - repre sústredenie v BB pred MS Tokio 2025, 30.7.2025</t>
  </si>
  <si>
    <t>25OZ0704</t>
  </si>
  <si>
    <t>Cestovný príkaz
Termín: 4-11.8.2025
Účel: ME U20, Tampere FIN, zraz
Trasa: Nitra-Bratislava a späť
Spôsob dopravy: AUV
Počet prepravovaných osôb: 2
Cestovné náhrady: cestovné</t>
  </si>
  <si>
    <t>Silvie Ambrozy</t>
  </si>
  <si>
    <t>25OZ0715</t>
  </si>
  <si>
    <t>2025089</t>
  </si>
  <si>
    <t>Refundácia nákladov na prípravu športovca zaradeného v ZPM - Naša atletika, o.z.
športovec: Franklin Henry 
Cestovný príkaz
Termín: 8-23.4.2025
Účel: sústredenie Monte Gordo POR
Cestovné náhrady: ubytovanie
Časť nákladov</t>
  </si>
  <si>
    <t>Sport Travel
Portugal</t>
  </si>
  <si>
    <t>EX25/00007</t>
  </si>
  <si>
    <t>Refundácia nákladov na prípravu športovca zaradeného v ZPM - Naša atletika, o.z.
športovec: Franklin Henry 
Cestovný príkaz
Termín: 27.12.2024-10.1.2025
Účel: sústredenie Nyiregyháza HUN
Cestovné náhrady: ubytovanie
Časť nákladov</t>
  </si>
  <si>
    <t xml:space="preserve">NYSÜ Nyiregyházi Sportlétesítményeket Üzemeltető Kft. </t>
  </si>
  <si>
    <t>25OZ0716</t>
  </si>
  <si>
    <t>Refundácia nákladov na prípravu športovca zaradeného v ZPM - Naša atletika, o.z.
športovec: Lenka Kovačovicová
Cestovný príkaz
Termín: 8-23.4.2025
Účel: sústredenie Monte Gordo POR
Cestovné náhrady: ubytovanie
Časť nákladov</t>
  </si>
  <si>
    <t>Refundácia nákladov na prípravu športovca zaradeného v ZPM - Naša atletika, o.z.
športovec: Lenka Kovačovicová 
Cestovný príkaz
Termín: 27.12.2024-7.1.2025
Účel: sústredenie Nyiregyháza HUN
Cestovné náhrady: ubytovanie
Časť nákladov</t>
  </si>
  <si>
    <t>Refundácia nákladov na prípravu športovca zaradeného v ZPM - Naša atletika, o.z.
športovec: Lenka Kovačovicová 
Účel: 4x fyzioterapia
Časť nákladov</t>
  </si>
  <si>
    <t>52597997</t>
  </si>
  <si>
    <t>Moverall, s.r.o.</t>
  </si>
  <si>
    <t>25OZ0717</t>
  </si>
  <si>
    <t>Refundácia nákladov na prípravu športovca zaradeného v ZPM - Naša atletika, o.z.
športovec: Agáta Cellerová
Cestovný príkaz
Termín: 8-23.4.2025
Účel: sústredenie Monte Gordo POR
Cestovné náhrady: ubytovanie
Časť nákladov</t>
  </si>
  <si>
    <t>Refundácia nákladov na prípravu športovca zaradeného v ZPM - Naša atletika, o.z.
športovec: Agáta Cellerová
Cestovný príkaz
Termín: 27.12.2024-10.1.2025
Účel: sústredenie Nyiregyháza HUN
Cestovné náhrady: ubytovanie
Časť nákladov</t>
  </si>
  <si>
    <t>25OZ0714</t>
  </si>
  <si>
    <t>Refundácia nákladov na prípravu športovca zaradeného v ZPM - Naša atletika, o.z.
športovec: Ema Bendová
Cestovný príkaz
Termín: 27.12.2024-7.1.2025
Účel: sústredenie Nyiregyháza HUN
Cestovné náhrady: ubytovanie
Časť nákladov</t>
  </si>
  <si>
    <t>0063</t>
  </si>
  <si>
    <t>Refundácia nákladov na prípravu športovca zaradeného v ZPM - Naša atletika, o.z.
športovec: Ema Bendová
Účel: lekárske vyšetrenie</t>
  </si>
  <si>
    <t>48160695</t>
  </si>
  <si>
    <t>TALUS s.r.o.</t>
  </si>
  <si>
    <t>1510334941</t>
  </si>
  <si>
    <t>Refundácia nákladov na prípravu športovca zaradeného v ZPM - Naša atletika, o.z.
športovec: Ema Bendová
Účel: športová obuv</t>
  </si>
  <si>
    <t>Refundácia nákladov na prípravu športovca zaradeného v ZPM - Naša atletika, o.z.
športovec: Ema Bendová
Účel: 27x fyzioterapia
Časť nákladov</t>
  </si>
  <si>
    <t>2025088</t>
  </si>
  <si>
    <t>Refundácia nákladov na prípravu športovca zaradeného v ZPM - Naša atletika, o.z.
športovec: Ema Bendová
Cestovný príkaz
Termín: 9-23.4.2025
Účel: sústredenie Monte Gordo POR
Cestovné náhrady: ubytovanie
Časť nákladov</t>
  </si>
  <si>
    <t>25OZ0713</t>
  </si>
  <si>
    <t>Refundácia nákladov na prípravu športovca zaradeného v ZPM - Naša atletika, o.z.
športovec: Richard Machata
Cestovný príkaz
Termín: 27.12.2024-7.1.2025
Účel: sústredenie Nyiregyháza HUN
Cestovné náhrady: ubytovanie
Časť nákladov</t>
  </si>
  <si>
    <t>25OZ0712</t>
  </si>
  <si>
    <t>Refundácia nákladov na prípravu športovca zaradeného v ZPM - Naša atletika, o.z.
športovec: Emy Bell Grebeči
Cestovný príkaz
Termín: 9-23.4.2025
Účel: sústredenie Monte Gordo POR
Cestovné náhrady: ubytovanie
Časť nákladov</t>
  </si>
  <si>
    <t>25OZ0698</t>
  </si>
  <si>
    <t>Cestovný príkaz
Termín: 7-8.8.2025
Účel: TIPOS PTS míting
Trasa: Sládkovičovo-Banská Bystrica a späť
Spôsob dopravy: AUV
Počet prepravovaných osôb: 1
Cestovné náhrady: cestovné</t>
  </si>
  <si>
    <t>25OZ0694</t>
  </si>
  <si>
    <t>25OZ0695</t>
  </si>
  <si>
    <t>Cestovný príkaz
Termín: 15-21.7.2025
Účel: ME U23 Bergen NOR
Trasa: Martin-Bratislava a späť
Spôsob dopravy: AUV
Počet prepravovaných osôb: 2
Cestovné náhrady: cestovné</t>
  </si>
  <si>
    <t>Pavol Zemko</t>
  </si>
  <si>
    <t>25OZ0699</t>
  </si>
  <si>
    <t>Cestovný príkaz
Termín: 2.8.2025
Účel: VV SAZ
Trasa: Krupina-Banská Bystrica a späť
Spôsob dopravy: AUV
Počet prepravovaných osôb: 1
Cestovné náhrady: cestovné</t>
  </si>
  <si>
    <t>25OZ0700</t>
  </si>
  <si>
    <t>Cestovný príkaz
Termín: 2.8.2025
Účel: VV SAZ
Trasa: Bratislava-Banská Bystrica a späť
Spôsob dopravy: AUV
Počet prepravovaných osôb: 1
Cestovné náhrady: cestovné</t>
  </si>
  <si>
    <t>25OZ0701</t>
  </si>
  <si>
    <t>Cestovný príkaz
Termín: 7-8.8.2025
Účel: TIPOS PTS míting
Trasa: Bratislava-Banská Bystrica a späť
Spôsob dopravy: AUV
Počet prepravovaných osôb: 1
Cestovné náhrady: cestovné</t>
  </si>
  <si>
    <t>25OZ0702</t>
  </si>
  <si>
    <t>Cestovný príkaz
Termín: 9.8.2025
Účel: TIPOS PTS míting
Trasa: Banská Bystrica-Bratislava
Spôsob dopravy: AUV
Počet prepravovaných osôb: 1
Cestovné náhrady: cestovné</t>
  </si>
  <si>
    <t>25OZ0703</t>
  </si>
  <si>
    <t>Cestovný príkaz
Termín: 11.8.2025
Účel: ME U20 Tampere FIN
Trasa: Selce-Bratislava a späť
Spôsob dopravy: AUV
Počet prepravovaných osôb: 4
Cestovné náhrady: cestovné</t>
  </si>
  <si>
    <t>25OZ0705</t>
  </si>
  <si>
    <t>1049</t>
  </si>
  <si>
    <t>Kovové regále</t>
  </si>
  <si>
    <t>25OZ0706</t>
  </si>
  <si>
    <t>1468</t>
  </si>
  <si>
    <t>Spotrebný materiál</t>
  </si>
  <si>
    <t>51231735</t>
  </si>
  <si>
    <t>MERKURY SHOP s.r.o.</t>
  </si>
  <si>
    <t>25OZ0708</t>
  </si>
  <si>
    <t>01693</t>
  </si>
  <si>
    <t xml:space="preserve">nákup PHM - Matúš Kompas
AUS - BL338LC , 69,79 l </t>
  </si>
  <si>
    <t>47908963</t>
  </si>
  <si>
    <t>optimal service s.r.o.</t>
  </si>
  <si>
    <t>25OZ0707</t>
  </si>
  <si>
    <t>1072362</t>
  </si>
  <si>
    <t xml:space="preserve">nákup PHM - Matúš Kompas
AUS - AA066HD , 65,35 l </t>
  </si>
  <si>
    <t>25OZ0709</t>
  </si>
  <si>
    <t>1319778</t>
  </si>
  <si>
    <t xml:space="preserve">nákup PHM - Matúš Kompas
AUS - AA066HD , 80,46 l </t>
  </si>
  <si>
    <t>25OZ0710</t>
  </si>
  <si>
    <t>012</t>
  </si>
  <si>
    <t>Poštové služby</t>
  </si>
  <si>
    <t>25MZDY08</t>
  </si>
  <si>
    <t>Hrubé mzdy vyplatené osobám (zamestnancom) vrátane odvodov zamestnávateľa
počet fyzických osôb: 13
obdobie: august 2025</t>
  </si>
  <si>
    <t>Osoba 1-10, 403, 249, 488</t>
  </si>
  <si>
    <t>Hrubé mzdy vyplatené osobám (zamestnancom) vrátane odvodov zamestnávateľa
počet fyzických osôb: 16
obdobie: august 2025</t>
  </si>
  <si>
    <t>Osoba 62, 13-20, 109, 112, 104, 105, 55, 107, 106</t>
  </si>
  <si>
    <t>Hrubé mzdy vyplatené osobám (zamestnancom) vrátane odvodov zamestnávateľa
počet fyzických osôb: 8
obdobie: august 2025</t>
  </si>
  <si>
    <t>Hrubé mzdy vyplatené osobám (zamestnancom) vrátane odvodov zamestnávateľa
počet fyzických osôb: 1
obdobie: august 2025</t>
  </si>
  <si>
    <t>Osoba 590</t>
  </si>
  <si>
    <t>PF250782</t>
  </si>
  <si>
    <t>X7-00879-1</t>
  </si>
  <si>
    <t>Ubytovanie 1-10.9.2025 MS Tokio 2025 pre 14 osôb</t>
  </si>
  <si>
    <t>T-Life partners Co Ltd</t>
  </si>
  <si>
    <t>DÚ0090156</t>
  </si>
  <si>
    <t>009/0156</t>
  </si>
  <si>
    <t>Bankový poplatok za úhradu v zahraničnej mene k PF250782</t>
  </si>
  <si>
    <t>DÚ0090204</t>
  </si>
  <si>
    <t>009/0204</t>
  </si>
  <si>
    <t>DÚ0090158</t>
  </si>
  <si>
    <t>009/0158</t>
  </si>
  <si>
    <t>Bankový poplatok za úhradu v zahraničnej mene k PF250757</t>
  </si>
  <si>
    <t>PF250692</t>
  </si>
  <si>
    <t>8125038442</t>
  </si>
  <si>
    <t>PREVOD
letenky Viedeň-Helsinki-Viedeň 22-28.7.2025 - Svetová univerziáda Bochum, DE - Komárek, Janko
Časť nákladov</t>
  </si>
  <si>
    <t>25OZ0679</t>
  </si>
  <si>
    <t>Náhrada za stratu času pre dobrovoľníkov
Termín: 2-3.8.2025
MSR dospelí, Banská Bystrica
Počet osôb: 2
Rozsah: 40 odpracovaných hodín za 4,50 EUR/hod
Časť nákladov</t>
  </si>
  <si>
    <t>Osoba 94, 102</t>
  </si>
  <si>
    <t>Náhrada za stratu času pre dobrovoľníkov
Termín: 8.8.2025
TIPOS PTS míting, Banská Bystrica
Počet osôb: 4
Rozsah: 28 odpracovaných hodín za 4,50 EUR/hod
Časť nákladov</t>
  </si>
  <si>
    <t>Osoba 158, 489, 490, 491</t>
  </si>
  <si>
    <t>25OZ0722</t>
  </si>
  <si>
    <t>Cestovný príkaz
Termín: 29.7-1.8.2025
Účel: repre sústredenie pred MS Tokio 2025
Trasa: Ivanka pri Nitre-Banská Bystrica a späť
Spôsob dopravy: AUV
Počet prepravovaných osôb: 2
Cestovné náhrady: cestovné</t>
  </si>
  <si>
    <t>25OZ0719</t>
  </si>
  <si>
    <t>Cestovný príkaz
Termín: 1-3.8.2025
Účel: MSR dospelí 
Trasa: 3x Ľubietová-Banská Bystrica a späť
Spôsob dopravy: AUV
Počet prepravovaných osôb: 1
Cestovné náhrady: cestovné + stravné</t>
  </si>
  <si>
    <t>25OZ0720</t>
  </si>
  <si>
    <t>Cestovný príkaz
Termín: 9.8.2025
Účel: TIPOS PTS Míting
Trasa: Ľubietová-Banská Bystrica-Bratislava
Spôsob dopravy: AUV
Počet prepravovaných osôb: 1
Cestovné náhrady: cestovné</t>
  </si>
  <si>
    <t>25OZ0721</t>
  </si>
  <si>
    <t>Cestovný príkaz
Termín: 12.8.2025
Účel: pracovné stretnutie
Trasa: Dolná Krupá-Bratislava a späť
Spôsob dopravy: AUV
Počet prepravovaných osôb: 1
Cestovné náhrady: cestovné</t>
  </si>
  <si>
    <t>25OZ0723</t>
  </si>
  <si>
    <t>Cestovný príkaz
Termín: 11-13.7.2025
Účel: MSR juniori
Trasa: Nitra-Košice a späť
Spôsob dopravy: AUV
Počet prepravovaných osôb: 1
Cestovné náhrady: cestovné</t>
  </si>
  <si>
    <t>Marián Prebruchý</t>
  </si>
  <si>
    <t>144</t>
  </si>
  <si>
    <t>Cestovný príkaz - Marián Prebruchý
Termín: 11-13.7.2025
Účel: MSR juniori, Košice
Cestovné náhrady: ubytovanie
Časť nákladov</t>
  </si>
  <si>
    <t>31665667</t>
  </si>
  <si>
    <t>Larex s.r.o.</t>
  </si>
  <si>
    <t>PF250759</t>
  </si>
  <si>
    <t>2025043</t>
  </si>
  <si>
    <t>Časomiera - Trnvaské memoriály a Vrhačská Tour 2025 - 3.kolo 30.8.2025, Trnava</t>
  </si>
  <si>
    <t>PF250760</t>
  </si>
  <si>
    <t>Činnosť športového trénera športovca R. Ruffíniho ml. za mesiac 08/2025</t>
  </si>
  <si>
    <t>PF250765</t>
  </si>
  <si>
    <t>62025</t>
  </si>
  <si>
    <t>Činnosť reprezentačného trénera mládeže U18 - 07/2025</t>
  </si>
  <si>
    <t>Zrážková daň - Činnosť reprezentačného trénera mládeže U18 - 07/2025 k faktúre PF250765 - Mgr. Peter Žňava</t>
  </si>
  <si>
    <t>PF250762</t>
  </si>
  <si>
    <t>Testovanie šprintérskej sekcie 28.3.2025, Banská Bystrica - 10 osôb</t>
  </si>
  <si>
    <t>PF250763</t>
  </si>
  <si>
    <t>27/2025</t>
  </si>
  <si>
    <t>Mediálne služby 08/2025</t>
  </si>
  <si>
    <t>PF250764</t>
  </si>
  <si>
    <t>Poskytnutie stravovania počas TIPOS PTS Míting - 8.8.2025, BB</t>
  </si>
  <si>
    <t>Lukáš Jagnešák</t>
  </si>
  <si>
    <t>Poskytnutie stravovania počas MSR dospelí 2-3.8.2025, BB</t>
  </si>
  <si>
    <t>PF250767</t>
  </si>
  <si>
    <t>20250008</t>
  </si>
  <si>
    <t>Činnosť reprezentačného trénera pre sekciu behov mimo dráhu - 08/2025</t>
  </si>
  <si>
    <t>Zrážková daň - Činnosť reprezentačného trénera pre sekciu behov mimo dráhu - 08/2025 k faktúre PF250767</t>
  </si>
  <si>
    <t>PF250766</t>
  </si>
  <si>
    <t>Činnosť reprezentačného trénera pre sekciu behov mimo dráhu - 07/2025</t>
  </si>
  <si>
    <t>Zrážková daň - Činnosť reprezentačného trénera pre sekciu behov mimo dráhu - 07/2025 k faktúre PF250766</t>
  </si>
  <si>
    <t>25OZ0732</t>
  </si>
  <si>
    <t>Refundácia nákladov na prípravu športovca zaradeného v ZPM - Naša atletika, o.z.
športovec: Lucia Bortlíková
Cestovný príkaz
Termín: 8-23.4.2025
Účel: sústredenie Monte Gordo POR
Cestovné náhrady: ubytovanie
Časť nákladov</t>
  </si>
  <si>
    <t>PF250673</t>
  </si>
  <si>
    <t>8125044736</t>
  </si>
  <si>
    <t>PREVOD
Letenky Bratislava-Brusel-Bratislava
21-23.8.2025 Míting diamantovej ligy, Brusel - 4 osoby</t>
  </si>
  <si>
    <t>PF250674</t>
  </si>
  <si>
    <t>8125044737</t>
  </si>
  <si>
    <t>PREVOD
Letenky Bratislava-Brusel-Bratislava
21-23.8.2025 Míting diamantovej ligy, Brusel - Marček + zmena letenky</t>
  </si>
  <si>
    <t>25OZ0725</t>
  </si>
  <si>
    <t>1510105061</t>
  </si>
  <si>
    <t>Refundácia nákladov na prípravu športovca zaradeného v ZPM - Matúš Havaš
Účel: športová obuv</t>
  </si>
  <si>
    <t>1859</t>
  </si>
  <si>
    <t>Refundácia nákladov na prípravu športovca zaradeného v ZPM - Matúš Havaš
Účel: športové oblečenie</t>
  </si>
  <si>
    <t>35898933</t>
  </si>
  <si>
    <t>DEICHMANN-OBUV s.r.o.</t>
  </si>
  <si>
    <t>0251500461</t>
  </si>
  <si>
    <t>Refundácia nákladov na prípravu športovca zaradeného v ZPM - Matúš Havaš
Účel: doplnky výživy</t>
  </si>
  <si>
    <t>00664405</t>
  </si>
  <si>
    <t>PENCO, s.r.o.</t>
  </si>
  <si>
    <t>25OZ0726</t>
  </si>
  <si>
    <t>1000325</t>
  </si>
  <si>
    <t>Refundácia nákladov na činnosť klubu - halová sezóna 2025 - Atletický klub Puma Senec
Účel: prenájom športoviska 01/2025</t>
  </si>
  <si>
    <t>00160326</t>
  </si>
  <si>
    <t>Gymnázium Antona Bernoláka
Senec</t>
  </si>
  <si>
    <t>9000825</t>
  </si>
  <si>
    <t>Refundácia nákladov na činnosť klubu - halová sezóna 2025 - Atletický klub Puma Senec
Účel: prenájom športoviska 01/2025 - energie</t>
  </si>
  <si>
    <t>1001425</t>
  </si>
  <si>
    <t>Refundácia nákladov na činnosť klubu - halová sezóna 2025 - Atletický klub Puma Senec
Účel: prenájom športoviska 02/2025
Časť nákladov</t>
  </si>
  <si>
    <t>9001225</t>
  </si>
  <si>
    <t>Refundácia nákladov na činnosť klubu - halová sezóna 2025 - Atletický klub Puma Senec
Účel: prenájom športoviska 02/2025 - energie</t>
  </si>
  <si>
    <t>25OZ0727</t>
  </si>
  <si>
    <t>780, 2460</t>
  </si>
  <si>
    <t>8.3., 22.3.2025</t>
  </si>
  <si>
    <t>Refundácia nákladov na činnosť klubu - halová sezóna 2025 - Atletika Inter Bratislava, o.z.
Účel: regenerácia 2x</t>
  </si>
  <si>
    <t>52053377</t>
  </si>
  <si>
    <t>SAUNIA SK, s.r.o.</t>
  </si>
  <si>
    <t>0475</t>
  </si>
  <si>
    <t>Refundácia nákladov na činnosť klubu - halová sezóna 2025 - Atletika Inter Bratislava, o.z.
Účel: športové oblečenie
Časť nákladov</t>
  </si>
  <si>
    <t>47240458</t>
  </si>
  <si>
    <t>Sportdirect.com Slovakia s.r.o.</t>
  </si>
  <si>
    <t>25OZ0724</t>
  </si>
  <si>
    <t>10003489096</t>
  </si>
  <si>
    <t>Refundácia nákladov na prípravu športovca zaradeného v ZPM - Delia Farajpour
Účel: doplnky výživy
Časť nákladov</t>
  </si>
  <si>
    <t>2025856978</t>
  </si>
  <si>
    <t>Refundácia nákladov na prípravu športovca zaradeného v ZPM - Delia Farajpour
Účel: doplnky výživy</t>
  </si>
  <si>
    <t>1510506641</t>
  </si>
  <si>
    <t>Refundácia nákladov na prípravu športovca zaradeného v ZPM - Delia Farajpour
Účel: športové oblečenie</t>
  </si>
  <si>
    <t>202508/9</t>
  </si>
  <si>
    <t>Refundácia nákladov na prípravu športovca zaradeného v ZPM - Delia Farajpour
Účel: regenerácia</t>
  </si>
  <si>
    <t>25OZ0728</t>
  </si>
  <si>
    <t>3101250039</t>
  </si>
  <si>
    <t>Refundácia nákladov na činnosť klubu - halová sezóna 2025 - Atletický oddiel Akademik TU Košice
Účel: prenájom športoviska 01/2025</t>
  </si>
  <si>
    <t>3101250091</t>
  </si>
  <si>
    <t>Refundácia nákladov na činnosť klubu - halová sezóna 2025 - Atletický oddiel Akademik TU Košice
Účel: prenájom športoviska 02/2025
Časť nákladov</t>
  </si>
  <si>
    <t>25OZ0729</t>
  </si>
  <si>
    <t>Refundácia nákladov na činnosť klubu - halová sezóna 2025 - ŠK Juventa Žilina
Účel: prenájom športoviska 01/2025</t>
  </si>
  <si>
    <t>37812891</t>
  </si>
  <si>
    <t>ZŠ Lichardova, Žilina</t>
  </si>
  <si>
    <t>Refundácia nákladov na činnosť klubu - halová sezóna 2025 - ŠK Juventa Žilina
Účel: prenájom športoviska 02/2025</t>
  </si>
  <si>
    <t>EUROP-2025-348</t>
  </si>
  <si>
    <t xml:space="preserve">Refundácia nákladov na činnosť klubu - halová sezóna 2025 - ŠK Juventa Žilina
Účel: ubytovanie 7-8.3.2025 pre 8 osôb, Nyiregyháza HU, HMSR juniori </t>
  </si>
  <si>
    <t>RUBÓCZKI JÓZSEF
Hotel Europa</t>
  </si>
  <si>
    <t>25OZ0730</t>
  </si>
  <si>
    <t>54</t>
  </si>
  <si>
    <t>Refundácia nákladov na činnosť klubu - halová sezóna 2025 - AŠK Nad Medzou Spišská Nová Ves
Účel: 10x vstup fitness</t>
  </si>
  <si>
    <t>51804921</t>
  </si>
  <si>
    <t>BPC SK s.r.o.</t>
  </si>
  <si>
    <t>644</t>
  </si>
  <si>
    <t>Refundácia nákladov na činnosť klubu - halová sezóna 2025 - AŠK Nad Medzou Spišská Nová Ves
Účel: 10x regenerácia</t>
  </si>
  <si>
    <t>35514035</t>
  </si>
  <si>
    <t>Správa telovýchovných zariadení SNV</t>
  </si>
  <si>
    <t>P015</t>
  </si>
  <si>
    <t>Refundácia nákladov na činnosť klubu - halová sezóna 2025 - AŠK Nad Medzou Spišská Nová Ves
Účel: štartovné, HM-VsAZ dorast, st. žiaci, juniori, dospelí - 2.2.2025, Nyiregyháza HU</t>
  </si>
  <si>
    <t>35563061</t>
  </si>
  <si>
    <t>Východoslovenský atletický zväz, o.z.</t>
  </si>
  <si>
    <t>P26</t>
  </si>
  <si>
    <t>Refundácia nákladov na činnosť klubu - halová sezóna 2025 - AŠK Nad Medzou Spišská Nová Ves
Účel: štartovné, HM-VsAZ najml. žiaci - 23.2.2025, Košice
Časť nákladov</t>
  </si>
  <si>
    <t>25OZ0731</t>
  </si>
  <si>
    <t>EM-2025-490</t>
  </si>
  <si>
    <t>Refundácia nákladov na činnosť klubu - halová sezóna 2025 - Bežecký klub Hraj Na Tie Nohy Bratislava
Účel: ubytovanie 7-8.3.2025 pre 4 osoby, Nyiregyháza HU, HMSR juniori
Časť nákladov</t>
  </si>
  <si>
    <t>HUN FISH SZOLGÁLTATÓ ÉS</t>
  </si>
  <si>
    <t>25OZ0733</t>
  </si>
  <si>
    <t>2025/08/05</t>
  </si>
  <si>
    <t>Refundácia nákladov na usporiadanie atl. podujatia - Atletický klub ZŤS Martin
MSR družstiev dospelí
Účel: Technicko-organizačné zabezpečenie podujatia MSR družstiev dospelí, 29.8.2025, Martin</t>
  </si>
  <si>
    <t>Hrdo Šport - Rastislav Hrbáček</t>
  </si>
  <si>
    <t>25OZ0734</t>
  </si>
  <si>
    <t>2532349</t>
  </si>
  <si>
    <t>Refundácia nákladov na prípravu športovca zaradeného v ZPM - Júlia Benianová
Účel: športové pomôcky</t>
  </si>
  <si>
    <t>28638581</t>
  </si>
  <si>
    <t>Hodinky 365 s.r.o.</t>
  </si>
  <si>
    <t>1510057653</t>
  </si>
  <si>
    <t>Refundácia nákladov na prípravu športovca zaradeného v ZPM - Júlia Benianová
Účel: športová obuv
Časť nákladov</t>
  </si>
  <si>
    <t>PF250360</t>
  </si>
  <si>
    <t>25037</t>
  </si>
  <si>
    <t>PREVOD
Tričká s potlačou Školský šport
Časť nákladov</t>
  </si>
  <si>
    <t>PF250781</t>
  </si>
  <si>
    <t>8125044973</t>
  </si>
  <si>
    <t>Prenájom auta 18-28.7.2025, Dusseldorf DE</t>
  </si>
  <si>
    <t>PF250777</t>
  </si>
  <si>
    <t>2500154</t>
  </si>
  <si>
    <t>Ubytovanie 30-31.8.2025 pre 5 osôb, pred MS Tokio 2025</t>
  </si>
  <si>
    <t>PF250776</t>
  </si>
  <si>
    <t>2500153</t>
  </si>
  <si>
    <t>Ubytovanie 20-22.8.2025 pre 2 osoby, pred Míting Diamantovej ligy, Brusel</t>
  </si>
  <si>
    <t>PF250771</t>
  </si>
  <si>
    <t>312501008</t>
  </si>
  <si>
    <t>Prístup do agentúrneho spravodajstva SITA 08/2025</t>
  </si>
  <si>
    <t>PF250772</t>
  </si>
  <si>
    <t>2025/2</t>
  </si>
  <si>
    <t>Činnosť športového odborníka - sekčný tréner mládeže 06/2025</t>
  </si>
  <si>
    <t>PF250773</t>
  </si>
  <si>
    <t>Činnosť športového odborníka - sekčný tréner mládeže 08/2025</t>
  </si>
  <si>
    <t>PF250774</t>
  </si>
  <si>
    <t>Komentovanie podujatia TIPOS PTS míting, 8.8.2025, BB</t>
  </si>
  <si>
    <t>PF250769</t>
  </si>
  <si>
    <t>FA250617/Y</t>
  </si>
  <si>
    <t>PF250770</t>
  </si>
  <si>
    <t>Mediálne služby 08/2025 + mediálne výstupy k PTS 2025</t>
  </si>
  <si>
    <t>PF250775</t>
  </si>
  <si>
    <t>9/2025</t>
  </si>
  <si>
    <t>Kompletná výroba reportáží, šotov a propagačných videí, ich postprodukcia, komentáre, strih a ďalšie činnosti súvisiace s vedením webovej stránky - 08/2025</t>
  </si>
  <si>
    <t>PF250778</t>
  </si>
  <si>
    <t>25400077</t>
  </si>
  <si>
    <t>Stanovenie jedinečného identifikačného genetického profilu pre 5 športovcov</t>
  </si>
  <si>
    <t>36285595</t>
  </si>
  <si>
    <t>GENETON s.r.o.</t>
  </si>
  <si>
    <t>25OZ0749</t>
  </si>
  <si>
    <t>V V-0143</t>
  </si>
  <si>
    <t>Refundácia nákladov na činnosť klubu - halová sezóna 2025 - TJ SPARTAK Myjava
Cestovný príkaz
Termín: 14-15.2.2025
Účel: HM-SR dorast, Nyiregyháza HU
Trasa: Myjava-Nyiregyháza a späť
Spôsob dopravy: AUV
Počet prepravovaných osôb: 3
Cestovné náhrady: cestovné
Časť nákladov</t>
  </si>
  <si>
    <t>Refundácia nákladov na činnosť klubu - halová sezóna 2025 - TJ SPARTAK Myjava
Cestovný príkaz
Termín: 25.1.2025
Účel: HM-SsAZ st. žiaci
Trasa: Myjava-Ostrava CZ a späť
Spôsob dopravy: AUV
Počet prepravovaných osôb: 5
Cestovné náhrady: cestovné
Časť nákladov</t>
  </si>
  <si>
    <t>25OZ0738</t>
  </si>
  <si>
    <t>Cestovný príkaz
Termín: 5-11.8.2025
Účel: ME U20, Tampere, Fínsko
Cestovné náhrady: stravné</t>
  </si>
  <si>
    <t>Dorota Azari</t>
  </si>
  <si>
    <t>Ema Bendová</t>
  </si>
  <si>
    <t>Hana Beňušková</t>
  </si>
  <si>
    <t>Jana Bódiková</t>
  </si>
  <si>
    <t>Lucia Bortlíková</t>
  </si>
  <si>
    <t>Matej Brezina</t>
  </si>
  <si>
    <t>Nina Čanecká</t>
  </si>
  <si>
    <t>Peter Dávid</t>
  </si>
  <si>
    <t>Amy Bell Grebeči</t>
  </si>
  <si>
    <t>Lenka Gymerská</t>
  </si>
  <si>
    <t>Romana Hrnčárová</t>
  </si>
  <si>
    <t>Alex Hulka</t>
  </si>
  <si>
    <t>Tamara Indrišková</t>
  </si>
  <si>
    <t>Filip Jančík</t>
  </si>
  <si>
    <t>Katarína Kovarčíková</t>
  </si>
  <si>
    <t>Petra Kusá</t>
  </si>
  <si>
    <t>Jakub Mažgút</t>
  </si>
  <si>
    <t>Matej Michalko</t>
  </si>
  <si>
    <t>Lukáš Rosenbaum</t>
  </si>
  <si>
    <t>Kristína Zámečníková</t>
  </si>
  <si>
    <t>Andrej Benda</t>
  </si>
  <si>
    <t>Erika Daru Kučerová</t>
  </si>
  <si>
    <t>Petr Filip</t>
  </si>
  <si>
    <t>Luboš Komárek</t>
  </si>
  <si>
    <t>Roman Oravec</t>
  </si>
  <si>
    <t>Patrícia Radimáková</t>
  </si>
  <si>
    <t>Milan Sulety</t>
  </si>
  <si>
    <t>25OZ0740</t>
  </si>
  <si>
    <t>Cestovný príkaz
Termín: 2.8.2025
Účel: VV SAZ
Trasa: Šurany-Banská Bystrica a späť
Spôsob dopravy: AUV
Počet prepravovaných osôb: 1
Cestovné náhrady: cestovné</t>
  </si>
  <si>
    <t>25OZ0739</t>
  </si>
  <si>
    <t>Cestovný príkaz
Termín: 29.8.2025
Účel: MSR družstiev dospelí
Trasa: Nová Dubnica-Martin a späť
Spôsob dopravy: AUV
Počet prepravovaných osôb: 1
Cestovné náhrady: cestovné</t>
  </si>
  <si>
    <t>25OZ0741</t>
  </si>
  <si>
    <t>Cestovný príkaz
Termín: 29.8.2025
Účel: MSR družstiev dospelí
Trasa: Šurany-Martin a späť
Spôsob dopravy: AUV
Počet prepravovaných osôb: 1
Cestovné náhrady: cestovné</t>
  </si>
  <si>
    <t>25OZ0742</t>
  </si>
  <si>
    <t>Cestovný príkaz
Termín: 3.9.2025
Účel: VV SAZ
Trasa: Šurany-Bratislava a späť
Spôsob dopravy: AUV
Počet prepravovaných osôb: 1
Cestovné náhrady: cestovné</t>
  </si>
  <si>
    <t>25OZ0743</t>
  </si>
  <si>
    <t>612, 525</t>
  </si>
  <si>
    <t>Cestovný príkaz - Silvia Hanusová
Termín: 2-3.9.2025
Účel: VV SAZ
Trasa: Košice-Bratislava a späť
Spôsob dopravy: VLAK
Počet prepravovaných osôb: 1
Cestovné náhrady: cestovné</t>
  </si>
  <si>
    <t>25OZ0744</t>
  </si>
  <si>
    <t>Cestovný príkaz
Termín: 3.9.2025
Účel: VV SAZ
Trasa: Martin-Bratislava a späť
Spôsob dopravy: AUV
Počet prepravovaných osôb: 1
Cestovné náhrady: cestovné</t>
  </si>
  <si>
    <t>25OZ0745</t>
  </si>
  <si>
    <t>Cestovný príkaz
Termín: 3.9.2025
Účel: VV SAZ
Trasa: Krupina-Bratislava a späť
Spôsob dopravy: AUV
Počet prepravovaných osôb: 1
Cestovné náhrady: cestovné</t>
  </si>
  <si>
    <t>25OZ0746</t>
  </si>
  <si>
    <t>Cestovný príkaz
Termín: 3.9.2025
Účel: VV SAZ
Trasa: Piešťany-Bratislava a späť
Spôsob dopravy: AUV
Počet prepravovaných osôb: 1
Cestovné náhrady: cestovné</t>
  </si>
  <si>
    <t>25OZ0747</t>
  </si>
  <si>
    <t>Cestovný príkaz
Termín: 3.9.2025
Účel: VV SAZ
Trasa: Kráľová n/V-Bratislava a späť
Spôsob dopravy: AUV
Počet prepravovaných osôb: 2
Cestovné náhrady: cestovné</t>
  </si>
  <si>
    <t>25OZ0748</t>
  </si>
  <si>
    <t>Cestovný príkaz
Termín: 3.9.2025
Účel: VV SAZ
Trasa: Banská Bystrica-Bratislava a späť
Spôsob dopravy: AUV
Počet prepravovaných osôb: 1
Cestovné náhrady: cestovné</t>
  </si>
  <si>
    <t>PF250788</t>
  </si>
  <si>
    <t>2500138</t>
  </si>
  <si>
    <t>Ubytovanie 4-5.8.2025 pre 19 osôb, BA - ME U20 Tampere FIN</t>
  </si>
  <si>
    <t>PF250798</t>
  </si>
  <si>
    <t>640790610</t>
  </si>
  <si>
    <t>Športové oblečenie - polokošele 113 ks</t>
  </si>
  <si>
    <t>PF250787</t>
  </si>
  <si>
    <t>25311081</t>
  </si>
  <si>
    <t>Začiatok auditu roku 2025 - 50%</t>
  </si>
  <si>
    <t>PF250792</t>
  </si>
  <si>
    <t>2025/18</t>
  </si>
  <si>
    <t>Masérske služby - TIPOS PTS míting 6-8.8.2025, BB</t>
  </si>
  <si>
    <t>PF250793</t>
  </si>
  <si>
    <t>FA2025059</t>
  </si>
  <si>
    <t>Služby funkcie športového manažéra a hlásateľa + vyhodnocovanie pretekov TIPOS PTS míting 8.8.2025, BB
Časť nákladov</t>
  </si>
  <si>
    <t>PF250796</t>
  </si>
  <si>
    <t>M2025004</t>
  </si>
  <si>
    <t>Koordinačná príprava a realizácia TIPOS PTS míting 8.8.2025, BB</t>
  </si>
  <si>
    <t>56451521</t>
  </si>
  <si>
    <t>Panika s.r.o.</t>
  </si>
  <si>
    <t>PF250799</t>
  </si>
  <si>
    <t>640790687</t>
  </si>
  <si>
    <t>Športová obuv - šľapky 5 ks</t>
  </si>
  <si>
    <t>PF250800</t>
  </si>
  <si>
    <t>640790688</t>
  </si>
  <si>
    <t>Športové oblečenie - polokošele 38 ks</t>
  </si>
  <si>
    <t>25OZ0751</t>
  </si>
  <si>
    <t>Cestovné poistenie - 07/2025 pre 119 osôb</t>
  </si>
  <si>
    <t>25OZ0752</t>
  </si>
  <si>
    <t>Cestovné poistenie - 08/2025 pre 42 osôb
Časť nákladov</t>
  </si>
  <si>
    <t>Cestovné poistenie - 08/2025 pre 14 osôb
Časť nákladov</t>
  </si>
  <si>
    <t>25OZ0753</t>
  </si>
  <si>
    <t>Náhrada za stratu času pre dobrovoľníkov
Termín: 28-30.4.2025
Vrhačská tour-sústredenie, Banská Bystrica
Počet osôb: 1
Rozsah: 22,5 odpracovaných hodín za 4,50 EUR/hod</t>
  </si>
  <si>
    <t>Osoba 492</t>
  </si>
  <si>
    <t>PF250784</t>
  </si>
  <si>
    <t>354092</t>
  </si>
  <si>
    <t>Prenájom skladu 09/2025</t>
  </si>
  <si>
    <t>PF250783</t>
  </si>
  <si>
    <t>354082</t>
  </si>
  <si>
    <t>Prenájom skladu 08/2025</t>
  </si>
  <si>
    <t>PF250785</t>
  </si>
  <si>
    <t>Služba Membery + implementácia služby - 09/2025</t>
  </si>
  <si>
    <t>PF250786</t>
  </si>
  <si>
    <t>Mediálne služby 07+08/2025 + správy k účinkovaniu atlétov na mítingoch diamantovej ligy</t>
  </si>
  <si>
    <t>PF250789</t>
  </si>
  <si>
    <t>147</t>
  </si>
  <si>
    <t>Masérske služby - ME U20 Tampere FIN, 4-11.8.2025</t>
  </si>
  <si>
    <t>PF250790</t>
  </si>
  <si>
    <t>Činnosť reprezentačného trénera mládeže U16 - 08/2025</t>
  </si>
  <si>
    <t>Zrážková daň - Činnosť reprezentačného trénera mládeže U16 - 08/20255 k faktúre PF250790</t>
  </si>
  <si>
    <t>PF250791</t>
  </si>
  <si>
    <t>72025</t>
  </si>
  <si>
    <t>Činnosť reprezentačného trénera mládeže U18 - 08/2025
Časť nákladov</t>
  </si>
  <si>
    <t>Zrážková daň - Činnosť reprezentačného trénera mládeže U18 - 08/20255 k faktúre PF250791 -Mgr. Peter Žňava</t>
  </si>
  <si>
    <t>PF250794</t>
  </si>
  <si>
    <t>20250105</t>
  </si>
  <si>
    <t>Servis vozidla BL165DX</t>
  </si>
  <si>
    <t>PF250795</t>
  </si>
  <si>
    <t>25080287</t>
  </si>
  <si>
    <t>Upratovanie - štadión Dukla BB, TIPOS PTS Míting 4.8., 9.8.2025</t>
  </si>
  <si>
    <t>25OZ0750</t>
  </si>
  <si>
    <t>318</t>
  </si>
  <si>
    <t>PREVOD
Refundácia nákladov na činnosť OAZ - Východoslovenský atletický zväz
Účel: poštové služby
Časť nákladov</t>
  </si>
  <si>
    <t>Refundácia nákladov na činnosť OAZ - Východoslovenský atletický zväz
Účel: poštové služby
Časť nákladov</t>
  </si>
  <si>
    <t>V031</t>
  </si>
  <si>
    <t>PREVOD
Refundácia nákladov na činnosť OAZ - Východoslovenský atletický zväz
Účel: Náhrada za stratu času pre dobrovoľníkov
Termín: 25.5.2025
3. kolo M-VsAZ družstvá dorast, ml. žiaci, Košice
Počet osôb: 49
Rozsah: 449,5 odpracovaných hodín za 4,00 EUR/hod</t>
  </si>
  <si>
    <t>Osoba 63, 65, 92, 268, 70, 454, 93, 276, 435, 77, 465, 75, 430, 282, 76, 98, 81, 84, 279, 85, 455, 433, 493, 471, 437, 438, 94, 103, 275, 442, 494, 474, 475, 477, 99, 448, 450, 495, 66, 95, 274, 452, 69, 72, 479, 496, 82, 497, 97</t>
  </si>
  <si>
    <t>FV25005</t>
  </si>
  <si>
    <t>Refundácia nákladov na činnosť OAZ - Východoslovenský atletický zväz
Účel: zdravotnícka asistenčná služba, M-VsAZ dorast, juniori, dospelí, 31.5.2025 Košice</t>
  </si>
  <si>
    <t>20250506</t>
  </si>
  <si>
    <t>PREVOD
Refundácia nákladov na činnosť OAZ - Východoslovenský atletický zväz
Účel: tlač diplomov - M-VsAZ dorast, juniori, dospelí, 31.5.2025 Košice</t>
  </si>
  <si>
    <t>ULTIMADE spol. s r.o.</t>
  </si>
  <si>
    <t>18011</t>
  </si>
  <si>
    <t>Refundácia nákladov na činnosť OAZ - Východoslovenský atletický zväz
Účel: batérie do kamery</t>
  </si>
  <si>
    <t>35793783</t>
  </si>
  <si>
    <t>Lidl Slovenská republika, s.r.o.</t>
  </si>
  <si>
    <t>PREVOD
Refundácia nákladov na činnosť OAZ - Východoslovenský atletický zväz
Účel: nálepky na medaile</t>
  </si>
  <si>
    <t>542</t>
  </si>
  <si>
    <t>PREVOD
Refundácia nákladov na činnosť OAZ - Východoslovenský atletický zväz
Účel: kancelárske služby</t>
  </si>
  <si>
    <t>35729040</t>
  </si>
  <si>
    <t>FaxCopy a.s.</t>
  </si>
  <si>
    <t>677</t>
  </si>
  <si>
    <t>PREVOD
Refundácia nákladov na činnosť OAZ - Východoslovenský atletický zväz
Účel: kancelárske potreby</t>
  </si>
  <si>
    <t>V036</t>
  </si>
  <si>
    <t>Refundácia nákladov na činnosť OAZ - Východoslovenský atletický zväz
Účel: Náhrada za stratu času pre dobrovoľníkov
Termín: 31.5.2025
M-VsAZ dorast, juniori, dospelí, Košice
Počet osôb: 53
Rozsah: 381,5 odpracovaných hodín za 4,00 EUR/hod</t>
  </si>
  <si>
    <t>Osoba 63, 67, 92, 101, 480, 454, 93, 276, 65, 268, 77, 100, 75, 68, 73, 98, 80, 74, 282, 497, 76, 86, 436, 434, 435, 471, 498, 453, 483, 456, 442, 99, 79, 448, 450, 477, 499, 500, 501, 465, 437, 438, 430, 96, 69, 72, 66, 103, 278, 82, 274, 275, 479</t>
  </si>
  <si>
    <t>1149</t>
  </si>
  <si>
    <t>72439</t>
  </si>
  <si>
    <t>PREVOD
Refundácia nákladov na činnosť OAZ - Východoslovenský atletický zväz
Účel: ubytovanie Humenné 7-8.6.2025, príprava techniky, M-VsAZ družstvá najml. a st. žiaci, Humenné 
Časť nákladov</t>
  </si>
  <si>
    <t>35721171</t>
  </si>
  <si>
    <t>KAISAR, s.r.o.</t>
  </si>
  <si>
    <t>V039</t>
  </si>
  <si>
    <t>PREVOD
Refundácia nákladov na činnosť OAZ - Východoslovenský atletický zväz
Účel: Náhrada za stratu času pre dobrovoľníkov
Termín: 8.6.2025
M-VsAZ najml. a st. žiaci, Humenné
Počet osôb: 47
Rozsah: 479 odpracovaných hodín za 4,00 EUR/hod
Časť nákladov</t>
  </si>
  <si>
    <t>Osoba 63, 92, 85, 67, 70, 502, 101, 436, 268, 77, 75, 430, 434, 71, 503, 504, 505, 507, 76, 508, 509, 84, 465, 86, 510, 453, 511, 512, 471, 269, 506, 513, 514, 95, 96, 72, 66, 478, 515, 516, 517, 518, 519, 520, 274, 479, 275</t>
  </si>
  <si>
    <t>675</t>
  </si>
  <si>
    <t>30248736</t>
  </si>
  <si>
    <t>Bohumil Ondruš - BONUS</t>
  </si>
  <si>
    <t>3621</t>
  </si>
  <si>
    <t>PF250806</t>
  </si>
  <si>
    <t>400041616557</t>
  </si>
  <si>
    <t>PREVOD
Ročná diaľničná známka Rakúsko - AUS AA437HO 10.6.2025-31.1.2026</t>
  </si>
  <si>
    <t>Autobahnen- und Schnellstrassen- Finanzierungs AG</t>
  </si>
  <si>
    <t>PF250809</t>
  </si>
  <si>
    <t>2025-0119</t>
  </si>
  <si>
    <t>Fotoslužby počas atl. Podujatia - ME U20 Tampere FIN 7-10.8.2025</t>
  </si>
  <si>
    <t>Sportmedia Contenidos S.L.
ESP</t>
  </si>
  <si>
    <t>25DPH0040</t>
  </si>
  <si>
    <t>Priznanie DPH z nadobudnutia služby, FP č. PF250809</t>
  </si>
  <si>
    <t>PF250804</t>
  </si>
  <si>
    <t>20250071</t>
  </si>
  <si>
    <t>Lajnovanie štartovacích čiar a značiek na dráhe + geodetické vymeranie na štadiónoch v Nových Zámkoch a na Mladej Garde v BA</t>
  </si>
  <si>
    <t>25DPH0042</t>
  </si>
  <si>
    <t>Priznanie DPH z nadobudnutia služby, FP č. PF250804</t>
  </si>
  <si>
    <t>PF250802</t>
  </si>
  <si>
    <t>70250252</t>
  </si>
  <si>
    <t>Doručovateľský servis za obdobie 08/2025</t>
  </si>
  <si>
    <t>PF250811</t>
  </si>
  <si>
    <t>Mobilné telefóny 10.9.-9.10.2025</t>
  </si>
  <si>
    <t>PF250814</t>
  </si>
  <si>
    <t>ID2025068</t>
  </si>
  <si>
    <t>Refundácia nákladov na usporiadanie podujatia - Atletický club Nové Zámky
MSR veteránov 19.7.2025, Nové Zámky
Účel: Náhrada za stratu času pre dobrovoľníkov
Termín: 19.7.2025
MSR veteránov, Nové Zámky
Počet osôb: 29
Rozsah: 432,5 odpracovaných hodín za 4,00 EUR/hod
Časť nákladov</t>
  </si>
  <si>
    <t>Osoba 25, 38, 44, 521, 522, 523, 524, 525, 256, 526, 527, 528, 529, 530, 531, 532, 533, 534, 317, 535, 536, 102, 316, 255, 537, 319, 320, 254, 42</t>
  </si>
  <si>
    <t>V20232250</t>
  </si>
  <si>
    <t>Refundácia nákladov na usporiadanie podujatia - Atletický club Nové Zámky
MSR veteránov 19.7.2025, Nové Zámky
Účel: Náhrada za stratu času pre dobrovoľníkov
Termín: 19.7.2025
MSR veteránov, Nové Zámky
Počet osôb: 9
Rozsah: 118,75 odpracovaných hodín za 4,00 EUR/hod
Časť nákladov</t>
  </si>
  <si>
    <t>Osoba 538-546</t>
  </si>
  <si>
    <t>25201075</t>
  </si>
  <si>
    <t>Refundácia nákladov na usporiadanie podujatia - Atletický club Nové Zámky
MSR veteránov 19.7.2025, Nové Zámky
Účel: skladacie stoly pre rozhodcov
Časť nákladov</t>
  </si>
  <si>
    <t>25950525</t>
  </si>
  <si>
    <t>TENTino s.r.o.</t>
  </si>
  <si>
    <t>VF250202</t>
  </si>
  <si>
    <t>Refundácia nákladov na usporiadanie podujatia - Atletický club Nové Zámky
MSR veteránov 19.7.2025, Nové Zámky
Účel: tlač plagátov
Časť nákladov</t>
  </si>
  <si>
    <t>50705148</t>
  </si>
  <si>
    <t>GTC.PRESS, s.r.o.</t>
  </si>
  <si>
    <t>511/7756</t>
  </si>
  <si>
    <t>Refundácia nákladov na usporiadanie podujatia - Atletický club Nové Zámky
MSR veteránov 19.7.2025, Nové Zámky
Účel: mediálna kampaň 13-19.7.2025
Časť nákladov</t>
  </si>
  <si>
    <t>35877979</t>
  </si>
  <si>
    <t>RENGL Slovensko, s.r.o.</t>
  </si>
  <si>
    <t>Refundácia nákladov na usporiadanie podujatia - Atletický club Nové Zámky
MSR veteránov 19.7.2025, Nové Zámky
Účel: odmeny pre víťazov
Časť nákladov</t>
  </si>
  <si>
    <t>27711, 27202</t>
  </si>
  <si>
    <t>12.7., 16.7.2025</t>
  </si>
  <si>
    <t>Refundácia nákladov na usporiadanie podujatia - Atletický club Nové Zámky
MSR veteránov 19.7.2025, Nové Zámky
Účel: spotrebný materiál
Časť nákladov</t>
  </si>
  <si>
    <t>45615993</t>
  </si>
  <si>
    <t>SVX s.r.o.</t>
  </si>
  <si>
    <t>404, 436</t>
  </si>
  <si>
    <t>17., 18.7.2025</t>
  </si>
  <si>
    <t>Refundácia nákladov na usporiadanie podujatia - Atletický club Nové Zámky
MSR veteránov 19.7.2025, Nové Zámky
Účel: kancelárske potreby</t>
  </si>
  <si>
    <t>30391211</t>
  </si>
  <si>
    <t>Ing. Juraj Slávik</t>
  </si>
  <si>
    <t>116</t>
  </si>
  <si>
    <t>30900921</t>
  </si>
  <si>
    <t>Július Korčok JUKOR - UNI PAPIER</t>
  </si>
  <si>
    <t>72383</t>
  </si>
  <si>
    <t>Refundácia nákladov na usporiadanie podujatia - Atletický club Nové Zámky
MSR veteránov 19.7.2025, Nové Zámky
Účel: kancelárske potreby
Časť nákladov</t>
  </si>
  <si>
    <t>4771792</t>
  </si>
  <si>
    <t>Gabriel Ježó-HYGPAP</t>
  </si>
  <si>
    <t>PF250812</t>
  </si>
  <si>
    <t>ID2025063</t>
  </si>
  <si>
    <t>Refundácia nákladov na usporiadanie podujatia - Atletický club Nové Zámky
MSR do 23 rokov, MSR viacboj dorast, st. žiaci 5-6.7.2025, Nové Zámky
Účel: Náhrada za stratu času pre dobrovoľníkov
Počet osôb: 41
Rozsah: 837,5 odpracovaných hodín za 4,00 EUR/hod
Časť nákladov</t>
  </si>
  <si>
    <t>Osoba 527, 359, 256, 528, 530, 547, 548, 531, 549, 526, 533, 317, 534, 542, 535, 316, 255, 254, 319, 537, 320, 355, 54, 550, 551, 552, 553, 532, 554, 555, 536, 556, 557, 558, 559, 560, 561, 253, 562, 378</t>
  </si>
  <si>
    <t>V20232244</t>
  </si>
  <si>
    <t>Refundácia nákladov na usporiadanie podujatia - Atletický club Nové Zámky
MSR do 23 rokov, MSR viacboj dorast, st. žiaci 5-6.7.2025, Nové Zámky
Účel: Náhrada za stratu času pre dobrovoľníkov
Počet osôb: 19
Rozsah: 325 odpracovaných hodín za 4,00 EUR/hod
Časť nákladov</t>
  </si>
  <si>
    <t>Osoba 539, 563, 538, 543, 540, 564, 565, 566, 567, 568, 569, 570, 571, 572, 545, 573, 546, 544, 574</t>
  </si>
  <si>
    <t>23</t>
  </si>
  <si>
    <t>Refundácia nákladov na usporiadanie podujatia - Atletický club Nové Zámky
MSR do 23 rokov, MSR viacboj dorast, st. žiaci 5-6.7.2025, Nové Zámky
Účel: stoličky
Časť nákladov</t>
  </si>
  <si>
    <t>44490437</t>
  </si>
  <si>
    <t>ARC International, s.r.o.</t>
  </si>
  <si>
    <t>VF250198</t>
  </si>
  <si>
    <t>Refundácia nákladov na usporiadanie podujatia - Atletický club Nové Zámky
MSR do 23 rokov, MSR viacboj dorast, st. žiaci 5-6.7.2025, Nové Zámky
Účel: tlač plagátov
Časť nákladov</t>
  </si>
  <si>
    <t>3072/25</t>
  </si>
  <si>
    <t>Refundácia nákladov na usporiadanie podujatia - Atletický club Nové Zámky
MSR do 23 rokov, MSR viacboj dorast, st. žiaci 5-6.7.2025, Nové Zámky
Účel: strážna služba 5-6.7.2025
Časť nákladov</t>
  </si>
  <si>
    <t>31105491</t>
  </si>
  <si>
    <t>KELCOM international, spol. s r.o.</t>
  </si>
  <si>
    <t>202521</t>
  </si>
  <si>
    <t>Refundácia nákladov na usporiadanie podujatia - Atletický club Nové Zámky
MSR do 23 rokov, MSR viacboj dorast, st. žiaci 5-6.7.2025, Nové Zámky
Účel: ozvučenie štadióna 5-6.7.2025
Časť nákladov</t>
  </si>
  <si>
    <t>55185436</t>
  </si>
  <si>
    <t>ST Visual s.r.o.</t>
  </si>
  <si>
    <t>PF250803</t>
  </si>
  <si>
    <t>2025049</t>
  </si>
  <si>
    <t>Časomiera - MSR st. žiaci 13-14.9.2025, Martin</t>
  </si>
  <si>
    <t>PF250808</t>
  </si>
  <si>
    <t>3133252554</t>
  </si>
  <si>
    <t>Zabezpečenie odpadového hospodárstva - TIPOS PTS míting 8.8.2025, BB</t>
  </si>
  <si>
    <t>34115901</t>
  </si>
  <si>
    <t>Marius Pedersen, a.s.</t>
  </si>
  <si>
    <t>25OZ0760</t>
  </si>
  <si>
    <t>Cestovný príkaz
Termín: 6.9.2025
Účel: 3. kolo dorasteneckej ligy
Trasa: Nová Dubnica-Nové Zámky a späť
Spôsob dopravy: AUV
Počet prepravovaných osôb: 2
Cestovné náhrady: cestovné</t>
  </si>
  <si>
    <t>25OZ0757</t>
  </si>
  <si>
    <t>Cestovný príkaz
Termín: 5-11.8.2025
Účel: ME U20 Tampere FIN
Trasa: Podhorany-Bratislava a späť
Spôsob dopravy: AUV
Počet prepravovaných osôb: 2
Cestovné náhrady: cestovné</t>
  </si>
  <si>
    <t>25OZ0759</t>
  </si>
  <si>
    <t>Cestovný príkaz
Termín: 1-9.8.2025
Účel: TIPOS PTS míting
Trasa: Bratislava-Banská Bystrica a späť
Spôsob dopravy: AUV
Počet prepravovaných osôb: 3
Cestovné náhrady: cestovné</t>
  </si>
  <si>
    <t>25OZ0755</t>
  </si>
  <si>
    <t>Cestovný príkaz
Termín: 4-11.8.2025
Účel: ME U20 Tampere FIN
Trasa: Žilina-Bratislava a späť
Spôsob dopravy: AUV
Počet prepravovaných osôb: 2
Cestovné náhrady: cestovné</t>
  </si>
  <si>
    <t>Bc. Peter Daru</t>
  </si>
  <si>
    <t>25OZ0761</t>
  </si>
  <si>
    <t>Cestovný príkaz
Termín: 18-19.6.2025
Účel: preprava žrdí
Trasa: Považská Bystrica-Praha-Banská Bystrica-Považská Bystrica
Spôsob dopravy: AUV
Počet prepravovaných osôb: 2
Cestovné náhrady: cestovné</t>
  </si>
  <si>
    <t>Boris Hojdík</t>
  </si>
  <si>
    <t>25OZ0767</t>
  </si>
  <si>
    <t>FV253809</t>
  </si>
  <si>
    <t>Refundácia nákladov na usporiadanie podujatia - Atletická klub Stará Bystrica, o.z.
Atletická olympiáda 20.6.2025, Stará Bystrica
Účel: Odmeny pre víťazov
Časť nákladov</t>
  </si>
  <si>
    <t>46936238</t>
  </si>
  <si>
    <t>3G, s.r.o.</t>
  </si>
  <si>
    <t>25OZ0765</t>
  </si>
  <si>
    <t>25VF00004</t>
  </si>
  <si>
    <t>Refundácia nákladov na činnosť klubu - halová sezóna 2025 - Deti v pohybe Šamorín
Účel: regeneračné nohavice
Časť nákladov</t>
  </si>
  <si>
    <t>25OZ0766</t>
  </si>
  <si>
    <t>H00110/2025</t>
  </si>
  <si>
    <t>Refundácia nákladov na činnosť klubu - halová sezóna 2025 - Atletický klub Mostáreň Brezno
Účel: ubytovanie 7-9.3.2025 pre 4 osoby, HM SR juniori, 8.3.2025, Nyiregyháza HUN</t>
  </si>
  <si>
    <t>von Holland ZRt.
HUN</t>
  </si>
  <si>
    <t>2501</t>
  </si>
  <si>
    <t>Refundácia nákladov na činnosť klubu - halová sezóna 2025 - Atletický klub Mostáreň Brezno
Účel: trénerská činnosť 01/2025
Časť nákladov</t>
  </si>
  <si>
    <t>56012497</t>
  </si>
  <si>
    <t>Michal Martiník</t>
  </si>
  <si>
    <t>25OZ0768</t>
  </si>
  <si>
    <t>Refundácia nákladov na činnosť klubu - halová sezóna 2025 - Mestský atletický club REDOX Lučenec
Účel: preprava osôb 15.2.2025, HM SR dorast, Nyiregyháza HUN
Časť nákladov</t>
  </si>
  <si>
    <t>25OZ0769</t>
  </si>
  <si>
    <t>20250032</t>
  </si>
  <si>
    <t>Refundácia nákladov na činnosť klubu - halová sezóna 2025 - ŠK Run for fun Bratislava
Účel: preprava osôb 7-8.2.2025, HM SR st. žiaci, Nyiregyháza HUN</t>
  </si>
  <si>
    <t>9240005219</t>
  </si>
  <si>
    <t>Refundácia nákladov na činnosť klubu - halová sezóna 2025 - ŠK Run for fun Bratislava
Účel: ubytovanie 7-8.2.2025 pre 6 osôb, HM SR st. žiaci, Nyiregyháza HUN
Časť nákladov</t>
  </si>
  <si>
    <t>Nyíregyházi Szakképzési Centrum</t>
  </si>
  <si>
    <t>25OZ0770</t>
  </si>
  <si>
    <t>VPD 001/2025</t>
  </si>
  <si>
    <t>Refundácia nákladov na činnosť klubu - halová sezóna 2025 - ŠK Olympia - SŠŠ Košice
Cestovný príkaz
Termín: 2.2.2025
Účel: HM-VsAZ dorastu, st. žiactva, juniorov a dospelých
Trasa: Košice-Nyiregyháza HUN a späť
Spôsob dopravy: AUV
Počet prepravovaných osôb: 5
Cestovné náhrady: cestovné
Časť nákladov</t>
  </si>
  <si>
    <t>Mgr. Pavel Pankuch</t>
  </si>
  <si>
    <t>P052</t>
  </si>
  <si>
    <t>Refundácia nákladov na činnosť klubu - halová sezóna 2025 - ŠK Olympia - SŠŠ Košice
Cestovný príkaz
Termín: 1.3.2025
Účel: HM-VsAZ ml. žiaci, Banská Bystrica
Cestovné náhrady: štartovné - 1 osoba</t>
  </si>
  <si>
    <t>25OZ0771</t>
  </si>
  <si>
    <t>P01-V04/2025</t>
  </si>
  <si>
    <t>Refundácia nákladov na činnosť klubu - halová sezóna 2025 - Atletický legionársky klub Moldava n/B
Cestovný príkaz
Termín: 8.2.2025
Účel: HM-VsAZ st. žiactva
Trasa: Moldava n/B-Nyiregyháza HUN a späť
Spôsob dopravy: AUV
Počet prepravovaných osôb: 4
Cestovné náhrady: cestovné
Časť nákladov</t>
  </si>
  <si>
    <t>P01-V05/2025</t>
  </si>
  <si>
    <t>Refundácia nákladov na činnosť klubu - halová sezóna 2025 - Atletický legionársky klub Moldava n/B
Cestovný príkaz
Termín: 15.2.2025
Účel: HM-VsAZ dorastu
Trasa: Moldava n/B-Nyiregyháza HUN a späť
Spôsob dopravy: AUV
Počet prepravovaných osôb: 4
Cestovné náhrady: cestovné
Časť nákladov</t>
  </si>
  <si>
    <t>25OZ0604</t>
  </si>
  <si>
    <t>4075</t>
  </si>
  <si>
    <t xml:space="preserve">PREVOD: nákup PHM 
AUS - AA437HO , 34,71 l </t>
  </si>
  <si>
    <t>25OZ0603</t>
  </si>
  <si>
    <t>1857</t>
  </si>
  <si>
    <t xml:space="preserve">PREVOD: nákup PHM 
AUS - AA437HO , 29,56 l </t>
  </si>
  <si>
    <t>CARDIF s.r.o. - SHELL 8282</t>
  </si>
  <si>
    <t>25OZ0602</t>
  </si>
  <si>
    <t>800</t>
  </si>
  <si>
    <t xml:space="preserve">PREVOD: nákup PHM 
AUS - AA437HO , 32,05 l </t>
  </si>
  <si>
    <t>25OZ0685</t>
  </si>
  <si>
    <t>10055</t>
  </si>
  <si>
    <t xml:space="preserve">PREVOD: nákup PHM 
AUS - AA437HO , 31,35 l </t>
  </si>
  <si>
    <t>25OZ0684</t>
  </si>
  <si>
    <t>9558</t>
  </si>
  <si>
    <t xml:space="preserve">PREVOD: nákup PHM 
AUS - AA437HO , 32,31 l </t>
  </si>
  <si>
    <t>25OZ0795</t>
  </si>
  <si>
    <t>2408239299</t>
  </si>
  <si>
    <t>Havarijné poistenie AUSBL338LC 21.12.2025-20.12.2026</t>
  </si>
  <si>
    <t>54228573</t>
  </si>
  <si>
    <t>Generali Poisťovňa</t>
  </si>
  <si>
    <t>25OZ0784</t>
  </si>
  <si>
    <t>VPD 2</t>
  </si>
  <si>
    <t>Refundácia nákladov na činnosť klubu - halová sezóna 2025 - ŠK Atléti BS
Cestovný príkaz
Termín: 19.1.2025
Účel: HM-ZsAZ ml. žiaci
Trasa: Banská Štiavnica-Banská Bystrica a späť
Spôsob dopravy: AUV
Počet prepravovaných osôb: 5
Cestovné náhrady: cestovné
Časť nákladov</t>
  </si>
  <si>
    <t>Róbert Petro</t>
  </si>
  <si>
    <t>VPD 3</t>
  </si>
  <si>
    <t>Refundácia nákladov na činnosť klubu - halová sezóna 2025 - ŠK Atléti BS
Cestovný príkaz
Termín: 19.1.2025
Účel: HM-ZsAZ ml. žiaci
Trasa: Banská Štiavnica-Banská Bystrica a späť
Spôsob dopravy: AUV
Počet prepravovaných osôb: 4
Cestovné náhrady: cestovné
Časť nákladov</t>
  </si>
  <si>
    <t>Stanislav Truska</t>
  </si>
  <si>
    <t>VPD 4</t>
  </si>
  <si>
    <t>Refundácia nákladov na činnosť klubu - halová sezóna 2025 - ŠK Atléti BS
Cestovný príkaz
Termín: 1.2.2025
Účel: HM-SsAZ ml. žiaci
Trasa: Banská Štiavnica-Banská Bystrica a späť
Spôsob dopravy: AUV
Počet prepravovaných osôb: 5
Cestovné náhrady: cestovné
Časť nákladov</t>
  </si>
  <si>
    <t>25OZ0787</t>
  </si>
  <si>
    <t>EX25/00037</t>
  </si>
  <si>
    <t>Refundácia nákladov na činnosť klubu - halová sezóna 2025 - AK Victoria Turany
Účel: ubytovanie + strava pre 2 osoby, HM-SR dorast, Nyiregyháza HUN 14-15.2.2025</t>
  </si>
  <si>
    <t>PF250817</t>
  </si>
  <si>
    <t>1020252135</t>
  </si>
  <si>
    <t>Oprava roll-upov</t>
  </si>
  <si>
    <t>Bittner print, s.r.o.</t>
  </si>
  <si>
    <t>PF250818</t>
  </si>
  <si>
    <t>1020252931</t>
  </si>
  <si>
    <t xml:space="preserve">Bannery MSR </t>
  </si>
  <si>
    <t>PF250821</t>
  </si>
  <si>
    <t>2025051</t>
  </si>
  <si>
    <t>Časomiera - MSR viacboj ml. žiaci, 20.9.2025, Košice</t>
  </si>
  <si>
    <t>PF250826</t>
  </si>
  <si>
    <t>250521</t>
  </si>
  <si>
    <t>Preprava minibusom Schwechat-Bratislava, 21.9. a 23.9.2025, MS Tokio 2025</t>
  </si>
  <si>
    <t>Stanislav Bohdan</t>
  </si>
  <si>
    <t>25OZ0764</t>
  </si>
  <si>
    <t>125921</t>
  </si>
  <si>
    <t>13.2., 28.2.2025</t>
  </si>
  <si>
    <t>Refundácia nákladov na prípravu športovca zaradeného v TOP SAZ - Dominik Černý
Cestovný príkaz
Termín: 16.1.-13.3.2025
Účel: sústredenie Potchefstroom JAR
Cestovné náhrady: prenájom auta 28.2.-12.3.2025</t>
  </si>
  <si>
    <t>Woodford Car Hire (Pty) Ltd.
JAR</t>
  </si>
  <si>
    <t>112541</t>
  </si>
  <si>
    <t>Refundácia nákladov na prípravu športovca zaradeného v TOP SAZ - Dominik Černý
Cestovný príkaz
Termín: 16.1.-13.3.2025
Účel: sústredenie Potchefstroom JAR
Cestovné náhrady: PHM do prenajatého auta</t>
  </si>
  <si>
    <t>HV Service station
JAR</t>
  </si>
  <si>
    <t>168860</t>
  </si>
  <si>
    <t>Engen Mooirivier C/C
JAR</t>
  </si>
  <si>
    <t>159965</t>
  </si>
  <si>
    <t>25OZ0777</t>
  </si>
  <si>
    <t>00075</t>
  </si>
  <si>
    <t>PREVOD
Refundácia nákladov na usporiadanie atl. Podujatia - MSR v behu na 50 km, 10.5.2025
PavúčikSport Team
Účel: odmeny pre víťazov - poháre</t>
  </si>
  <si>
    <t>3574282</t>
  </si>
  <si>
    <t>20250095</t>
  </si>
  <si>
    <t>PREVOD
Refundácia nákladov na usporiadanie atl. Podujatia - MSR v behu na 50 km, 10.5.2025
PavúčikSport Team
Účel: odmeny pre víťazov - medaile
Časť nákladov</t>
  </si>
  <si>
    <t>PREVOD
Refundácia nákladov na usporiadanie atl. Podujatia - MSR v behu na 50 km, 10.5.2025
PavúčikSport Team
Účel: prenájom pivných setov
Časť nákladov</t>
  </si>
  <si>
    <t>45964696</t>
  </si>
  <si>
    <t>Estrade Sk, s.r.o.</t>
  </si>
  <si>
    <t>Refundácia nákladov na usporiadanie atl. Podujatia - MSR v behu na 50 km, 10.5.2025
PavúčikSport Team
Účel: prenájom pivných setov
Časť nákladov</t>
  </si>
  <si>
    <t>25OZ0782</t>
  </si>
  <si>
    <t>Refundácia nákladov na činnosť klubu - halová sezóna 2025 - MŠK Žiar nad Hronom, spol. s r.o.
Účel: tréningová činnosť 01/2025
Časť nákladov</t>
  </si>
  <si>
    <t>VF010/25</t>
  </si>
  <si>
    <t>Refundácia nákladov na činnosť klubu - halová sezóna 2025 - MŠK Žiar nad Hronom, spol. s r.o.
Účel: prenájom športovej haly 18.1., 1.2.2025</t>
  </si>
  <si>
    <t>Stredná športová škola
Trieda SNP, BB</t>
  </si>
  <si>
    <t>04112024</t>
  </si>
  <si>
    <t>Refundácia nákladov na činnosť klubu - halová sezóna 2025 - MŠK Žiar nad Hronom, spol. s r.o.
Účel: prenájom telocvične - 01-03/2025</t>
  </si>
  <si>
    <t>00622605</t>
  </si>
  <si>
    <t>ZŠ s MŠ Štefana Moysesa
Žiar nad Hronom</t>
  </si>
  <si>
    <t>25OZ0778</t>
  </si>
  <si>
    <t>525004536</t>
  </si>
  <si>
    <t>Refundácia nákladov na činnosť klubu - halová sezóna 2025 - TJ Družba Piešťany
Účel: športová obuv</t>
  </si>
  <si>
    <t>20250043</t>
  </si>
  <si>
    <t>Refundácia nákladov na činnosť klubu - halová sezóna 2025 - TJ Družba Piešťany
Účel: 25x permanentka na rok 2025, atletická dráha na štadióne Pieštany
Časť nákladov</t>
  </si>
  <si>
    <t>25OZ0779</t>
  </si>
  <si>
    <t>012025</t>
  </si>
  <si>
    <t>Refundácia nákladov na činnosť klubu - halová sezóna 2025 - Atletika Košice o.z.
Účel: tréningová činnosť 01/2025
Časť nákladov</t>
  </si>
  <si>
    <t>039/02/25</t>
  </si>
  <si>
    <t>Refundácia nákladov na činnosť klubu - halová sezóna 2025 - Atletika Košice o.z.
Účel: preprava osôb Košice-Nyiregyháza HUN a späť 2.2.2025, HM-VsAZ dorast, st. žiaci, juniori, dospelí</t>
  </si>
  <si>
    <t>31696651</t>
  </si>
  <si>
    <t>PROMET Trans, spol. s r.o.</t>
  </si>
  <si>
    <t>3101250045</t>
  </si>
  <si>
    <t>Refundácia nákladov na činnosť klubu - halová sezóna 2025 - Atletika Košice o.z.
Účel: prenájom atl. Haly 24.1.2025</t>
  </si>
  <si>
    <t>25OZ0783</t>
  </si>
  <si>
    <t>Refundácia nákladov na činnosť klubu - halová sezóna 2025 - AŠK Slávia SNV
Cestovný príkaz
Termín: 8.2.2025
Účel: HMSR dorast
Trasa: Rudňany-Nyiregyháza HUN a späť
Spôsob dopravy: AUV
Počet prepravovaných osôb: 5
Cestovné náhrady: cestovné
Časť nákladov</t>
  </si>
  <si>
    <t>Peter Fabiny</t>
  </si>
  <si>
    <t>25OZ0801</t>
  </si>
  <si>
    <t>Refundácia nákladov na prípravu športovca zaradeného v ZPM - Jakub Fojtík
Účel: športové oblečenie</t>
  </si>
  <si>
    <t>777</t>
  </si>
  <si>
    <t>25OZ0772</t>
  </si>
  <si>
    <t>52419305</t>
  </si>
  <si>
    <t>Refundácia nákladov na prípravu športovca - trénera - Katarína Adlerová
Zverenec: Daniela Ledecká
Cestovný príkaz
Termín: 3-7.6.2025
Účel: sústredenie Praha
Cestovné náhrady: ubytovanie</t>
  </si>
  <si>
    <t>28963679</t>
  </si>
  <si>
    <t>Expandia Hotels s.r.o.
Hotel Savoy</t>
  </si>
  <si>
    <t>20830/0010</t>
  </si>
  <si>
    <t>Refundácia nákladov na prípravu športovca - trénera - Katarína Adlerová
Zverenec: Daniela Ledecká
Účel: doplnky výživy</t>
  </si>
  <si>
    <t>47945486</t>
  </si>
  <si>
    <t>BENU SK 53, s.r.o.</t>
  </si>
  <si>
    <t>25-PAR/0700</t>
  </si>
  <si>
    <t>Refundácia nákladov na prípravu športovca - trénera - Katarína Adlerová
Zverenec: Viktoria Forster
Účel: športové náčinie</t>
  </si>
  <si>
    <t>Top Beauty S.C.
PL</t>
  </si>
  <si>
    <t>233</t>
  </si>
  <si>
    <t>Refundácia nákladov na prípravu športovca - trénera - Katarína Adlerová
Zverenec: Viktoria Forster
Účel: športové doplnky</t>
  </si>
  <si>
    <t>25OZ773</t>
  </si>
  <si>
    <t>29, 17, 32</t>
  </si>
  <si>
    <t>24.1., 13.5., 21.5.2025</t>
  </si>
  <si>
    <t>Refundácia nákladov na prípravu športovca zaradeného v TOP SAZ - Daniela Ledecká
Účel: 3x fyzioterapia</t>
  </si>
  <si>
    <t>50305590</t>
  </si>
  <si>
    <t>ALDIV s.r.o.</t>
  </si>
  <si>
    <t>Refundácia nákladov na prípravu športovca zaradeného v TOP SAZ - Daniela Ledecká
Cestovný príkaz
Termín: 25-31.1.2025
Účel: sústredenie Ostrava CZ
Trasa: Banská Bystrica-Ostrava CZ-Brno CZ-Bratislava
Spôsob dopravy: AUV
Počet prepravovaných osôb: 1
Cestovné náhrady: cestovné + stravné</t>
  </si>
  <si>
    <t>1075496</t>
  </si>
  <si>
    <t>Refundácia nákladov na prípravu športovca zaradeného v TOP SAZ - Daniela Ledecká
Cestovný príkaz
Termín: 25-31.1.2025
Účel: sústredenie Ostrava CZ
Cestovné náhrady: výživové doplnky</t>
  </si>
  <si>
    <t>49621173</t>
  </si>
  <si>
    <t>BENU Česká republika s.r.o.</t>
  </si>
  <si>
    <t>1029481511</t>
  </si>
  <si>
    <t>Refundácia nákladov na prípravu športovca zaradeného v TOP SAZ - Daniela Ledecká
Cestovný príkaz
Termín: 25-31.1.2025
Účel: sústredenie Ostrava CZ
Cestovné náhrady: diaľničná známka 10dňová CZ</t>
  </si>
  <si>
    <t>Státni fond dopravní infrastruktury</t>
  </si>
  <si>
    <t>5505, 5497, 5477, 5469</t>
  </si>
  <si>
    <t>31.1., 30.1., 28.1., 27.1.2025</t>
  </si>
  <si>
    <t>Refundácia nákladov na prípravu športovca zaradeného v TOP SAZ - Daniela Ledecká
Cestovný príkaz
Termín: 25-31.1.2025
Účel: sústredenie Ostrava CZ
Cestovné náhrady: 4x vstup atletická hala</t>
  </si>
  <si>
    <t>58/25</t>
  </si>
  <si>
    <t>Refundácia nákladov na prípravu športovca zaradeného v TOP SAZ - Daniela Ledecká
Cestovný príkaz
Termín: 25-31.1.2025
Účel: sústredenie Ostrava CZ
Cestovné náhrady: regenerácia</t>
  </si>
  <si>
    <t>70057788</t>
  </si>
  <si>
    <t>ThaiOstrava</t>
  </si>
  <si>
    <t>2025/01/26</t>
  </si>
  <si>
    <t>05909911</t>
  </si>
  <si>
    <t>VECTORIOUS s.r.o.</t>
  </si>
  <si>
    <t>RC44K9ZC2F</t>
  </si>
  <si>
    <t>Refundácia nákladov na prípravu športovca zaradeného v TOP SAZ - Daniela Ledecká
Cestovný príkaz
Termín: 25-31.1.2025
Účel: sústredenie Ostrava CZ
Cestovné náhrady: ubytovanie</t>
  </si>
  <si>
    <t>Airbnb Payments Luxembourg S.A.</t>
  </si>
  <si>
    <t>Refundácia nákladov na prípravu športovca zaradeného v TOP SAZ - Daniela Ledecká
Účel: výživové doplnky</t>
  </si>
  <si>
    <t>Refundácia nákladov na prípravu športovca zaradeného v TOP SAZ - Daniela Ledecká
Cestovný príkaz
Termín: 14-16.2.2025
Účel: Preteky Birmingham GB míting
Trasa: Bratislava-Schwechat AT
Spôsob dopravy: AUV
Počet prepravovaných osôb: 1
Cestovné náhrady: cestovné + stravné</t>
  </si>
  <si>
    <t>1051-107-609</t>
  </si>
  <si>
    <t>Refundácia nákladov na prípravu športovca zaradeného v TOP SAZ - Daniela Ledecká
Cestovný príkaz
Termín: 14-16.2.2025
Účel: Preteky Birmingham GB míting
Trasa: Viedeň-Birmingham-Viedeň
Spôsob dopravy: lietadlo
Počet prepravovaných osôb: 1
Cestovné náhrady: letenky</t>
  </si>
  <si>
    <t>OY SRG Finland AB</t>
  </si>
  <si>
    <t>52500131</t>
  </si>
  <si>
    <t>36361909</t>
  </si>
  <si>
    <t>WIN, s.r.o.</t>
  </si>
  <si>
    <t>Refundácia nákladov na prípravu športovca zaradeného v TOP SAZ - Daniela Ledecká
Cestovný príkaz
Termín: 30.3.-2.5.2025
Účel: sústredenie Potchefstroom JAR
Trasa: Banská Bystrica-Schwechat AT a späť
Spôsob dopravy: AUV
Počet prepravovaných osôb: 1
Cestovné náhrady: cestovné</t>
  </si>
  <si>
    <t>959</t>
  </si>
  <si>
    <t>22507349</t>
  </si>
  <si>
    <t>51477831</t>
  </si>
  <si>
    <t>All media group s.r.o.</t>
  </si>
  <si>
    <t>1510356800</t>
  </si>
  <si>
    <t>Refundácia nákladov na prípravu športovca zaradeného v TOP SAZ - Daniela Ledecká
Účel: športová obuv</t>
  </si>
  <si>
    <t>4865, 4119</t>
  </si>
  <si>
    <t>13.5., 16.5.2025</t>
  </si>
  <si>
    <t>Refundácia nákladov na prípravu športovca zaradeného v TOP SAZ - Daniela Ledecká
Účel: športové pomôcky</t>
  </si>
  <si>
    <t>Refundácia nákladov na prípravu športovca zaradeného v TOP SAZ - Daniela Ledecká
Cestovný príkaz
Termín: 23-25.5.2025
Účel: preteky Záhreb CRO, zlatý míting
Cestovné náhrady: stravné</t>
  </si>
  <si>
    <t>Refundácia nákladov na prípravu športovca zaradeného v TOP SAZ - Daniela Ledecká
Cestovný príkaz
Termín: 28.5.-1.6.2025
Účel: preteky Nairobi, Keňa, zlatý míting
Trasa: Banská Bystrica-Schwechat AT a späť
Spôsob dopravy: AUV
Počet prepravovaných osôb: 1
Cestovné náhrady: cestovné + stravné</t>
  </si>
  <si>
    <t>Refundácia nákladov na prípravu športovca zaradeného v TOP SAZ - Daniela Ledecká
Cestovný príkaz
Termín: 3.6.-9.6.2025
Účel: sústredenie Praha CZ
Trasa: Banská Bystrica-BA-Praha CZ a späť
Spôsob dopravy: AUV
Počet prepravovaných osôb: 2
Cestovné náhrady: cestovné + stravné</t>
  </si>
  <si>
    <t>611</t>
  </si>
  <si>
    <t>Refundácia nákladov na prípravu športovca zaradeného v TOP SAZ - Daniela Ledecká
Cestovný príkaz
Termín: 3.6.-9.6.2025
Účel: sústredenie Praha CZ
Cestovné náhrady: športové oblečenie</t>
  </si>
  <si>
    <t>NIKE Prague Factory Store</t>
  </si>
  <si>
    <t>09</t>
  </si>
  <si>
    <t>Refundácia nákladov na prípravu športovca zaradeného v TOP SAZ - Daniela Ledecká
Cestovný príkaz
Termín: 3.6.-9.6.2025
Účel: sústredenie Praha CZ
Cestovné náhrady: regenerácia</t>
  </si>
  <si>
    <t>25830881</t>
  </si>
  <si>
    <t>MATRIX TRAVEL, s.r.o.</t>
  </si>
  <si>
    <t>17-5/2025</t>
  </si>
  <si>
    <t>Refundácia nákladov na prípravu športovca zaradeného v TOP SAZ - Daniela Ledecká
Účel: ubytovanie počas 01-05/2025
v Banskej Bystrici</t>
  </si>
  <si>
    <t>VŠC DUKLA Banská Bystrica</t>
  </si>
  <si>
    <t>25OZ0785</t>
  </si>
  <si>
    <t>Refundácia nákladov na činnosť klubu - halová sezóna 2025 - Šport hrou Prešov
Účel: činnosť športového odborníka 01/2025
Časť nákladov</t>
  </si>
  <si>
    <t>Mgr. Daniela Falat Leütterová. PhD.</t>
  </si>
  <si>
    <t>25OZ0786</t>
  </si>
  <si>
    <t>Refundácia nákladov na činnosť klubu - halová sezóna 2025 - Šport hrou o.z.
Účel: prenájom športových zariadení 01/2025
Časť nákladov</t>
  </si>
  <si>
    <t>25OZ0788</t>
  </si>
  <si>
    <t>010</t>
  </si>
  <si>
    <t>Refundácia nákladov na činnosť klubu - halová sezóna 2025 - 1. Atletický klub Humenné
Cestovný príkaz
Termín: 15.2.2025
Účel: HMSR dorast
Trasa: Humenné-Nyiregyháza HUN a späť
Spôsob dopravy: AUV
Počet prepravovaných osôb: 5
Cestovné náhrady: cestovné</t>
  </si>
  <si>
    <t>Mgr. Marek Lučka</t>
  </si>
  <si>
    <t>Refundácia nákladov na činnosť klubu - halová sezóna 2025 - 1. Atletický klub Humenné
Cestovný príkaz
Termín: 8.2.2025
Účel: HMSR žiaci
Trasa: Humenné-Nyiregyháza HUN a späť
Spôsob dopravy: AUV
Počet prepravovaných osôb: 5
Cestovné náhrady: cestovné
Časť nákladov</t>
  </si>
  <si>
    <t>25OZ0790</t>
  </si>
  <si>
    <t>25/0050</t>
  </si>
  <si>
    <t>Refundácia nákladov na činnosť klubu - halová sezóna 2025 - AK ŠK UMB Banská Bystrica
Účel: športové oblečenie</t>
  </si>
  <si>
    <t>Refundácia nákladov na činnosť klubu - halová sezóna 2025 - AK ŠK UMB Banská Bystrica
Účel: autobusová preprava Banská Bystrica-Ostrava CZ a späť, 25.1.2025, HM-SsAZ st. žiaci, dorast, juniori, dospelí
Časť nákladov</t>
  </si>
  <si>
    <t>46025642</t>
  </si>
  <si>
    <t>PREBUS s.r.o.</t>
  </si>
  <si>
    <t>25OZ791</t>
  </si>
  <si>
    <t>OF25-008</t>
  </si>
  <si>
    <t>Refundácia nákladov na činnosť klubu - halová sezóna 2025 - ŠK Jablonica
Účel: tréningová činnosť 01/2025</t>
  </si>
  <si>
    <t>53960351</t>
  </si>
  <si>
    <t>Adrián Kubica</t>
  </si>
  <si>
    <t>OF25-020</t>
  </si>
  <si>
    <t>Refundácia nákladov na činnosť klubu - halová sezóna 2025 - ŠK Jablonica
Účel: tréningová činnosť 02/2025
Časť nákladov</t>
  </si>
  <si>
    <t>25OZ0793</t>
  </si>
  <si>
    <t>299</t>
  </si>
  <si>
    <t>Refundácia nákladov na činnosť OAZ - Východoslovenský atletický zväz
Účel: poštové služby</t>
  </si>
  <si>
    <t>4132</t>
  </si>
  <si>
    <t>ŠEVT, a.s.</t>
  </si>
  <si>
    <t>2893, 4173, 1330</t>
  </si>
  <si>
    <t>20.5., 28.5., 10.6.2025</t>
  </si>
  <si>
    <t>Refundácia nákladov na činnosť OAZ - Východoslovenský atletický zväz
Účel: kancelárske služby</t>
  </si>
  <si>
    <t>2742</t>
  </si>
  <si>
    <t>V051</t>
  </si>
  <si>
    <t>Refundácia nákladov na činnosť OAZ - Východoslovenský atletický zväz
Náhrada za stratu času pre dobrovoľníkov
Termín: 22.6.2025
M-VsAZ ml a najml žiaci, Moldava n/B
Počet osôb: 46
Rozsah: 444,5 odpracovaných hodín za 4,00 EUR/hod</t>
  </si>
  <si>
    <t>Osoba 575, 63, 92, 67, 70, 93, 101, 85, 97, 77, 576, 68, 430, 86, 338, 335, 577, 578, 579, 80, 81, 84, 580, 581, 282, 582, 333, 583, 584, 585, 471, 340, 586, 94, 95, 69, 72, 66, 274, 587, 336, 588, 479, 334, 275, 330</t>
  </si>
  <si>
    <t>189</t>
  </si>
  <si>
    <t>Refundácia nákladov na činnosť OAZ - Východoslovenský atletický zväz
Účel: odmeny pre víťazov</t>
  </si>
  <si>
    <t>393</t>
  </si>
  <si>
    <t>25OZ0794</t>
  </si>
  <si>
    <t>032025</t>
  </si>
  <si>
    <t>PREVOD
Refundácia nákladov na činnosť OAZ - Atletický zväz Bratislavy
Účel: zabezpečenie pretekov atl. Náradím a náčiním 4-6/2025</t>
  </si>
  <si>
    <t>42177570</t>
  </si>
  <si>
    <t>AO TJ Slávia STU Bratislava</t>
  </si>
  <si>
    <t>9703/0056/25</t>
  </si>
  <si>
    <t>PREVOD
Refundácia nákladov na činnosť OAZ - Atletický zväz Bratislavy
Účel: sprístupnenie atl. Štadióna ŠA Mladá Garda 30.4.2025</t>
  </si>
  <si>
    <t>PREVOD
Refundácia nákladov na činnosť OAZ - Atletický zväz Bratislavy
Účel: materiálno-technické zabezpečenie pretekov M-AZB, Šamorín 31.5.2025</t>
  </si>
  <si>
    <t>VF325027</t>
  </si>
  <si>
    <t xml:space="preserve">PREVOD
Refundácia nákladov na činnosť OAZ - Atletický zväz Bratislavy
Účel: štartové čísla </t>
  </si>
  <si>
    <t>51038919</t>
  </si>
  <si>
    <t>VOS-TPK - ČASOMIERA s.r.o.</t>
  </si>
  <si>
    <t>0139/2025</t>
  </si>
  <si>
    <t>PREVOD
Refundácia nákladov na činnosť OAZ - Atletický zväz Bratislavy
Účel: zabezpečenie zdravotnej asistenčnej služby 21.5.2025, 3. kolo AZB družstvá st. žiaci, dorast, juniori, dosp., Mladá Garda BA</t>
  </si>
  <si>
    <t>00584410</t>
  </si>
  <si>
    <t>Slovenský Červený kríž, ú.s. Bratislava- mesto</t>
  </si>
  <si>
    <t>20251645</t>
  </si>
  <si>
    <t>PREVOD
Refundácia nákladov na činnosť OAZ - Atletický zväz Bratislavy
Účel: medaile a diplomy</t>
  </si>
  <si>
    <t>20251680</t>
  </si>
  <si>
    <t>PREVOD
Refundácia nákladov na činnosť OAZ - Atletický zväz Bratislavy
Účel: diplomy</t>
  </si>
  <si>
    <t>1020252124</t>
  </si>
  <si>
    <t>PREVOD
Refundácia nákladov na činnosť OAZ - Atletický zväz Bratislavy
Účel: bannery</t>
  </si>
  <si>
    <t>251720106</t>
  </si>
  <si>
    <t>PREVOD
Refundácia nákladov na činnosť OAZ - Atletický zväz Bratislavy
Účel: prevádzkové náklady 3Q/2025</t>
  </si>
  <si>
    <t>35938030</t>
  </si>
  <si>
    <t>VINTON DEVELOPMENT, s.r.o.</t>
  </si>
  <si>
    <t>251710125</t>
  </si>
  <si>
    <t>PREVOD
Refundácia nákladov na činnosť OAZ - Atletický zväz Bratislavy
Účel: prenájom skladu 3Q/2025</t>
  </si>
  <si>
    <t>5020252039</t>
  </si>
  <si>
    <t>PREVOD
Refundácia nákladov na činnosť OAZ - Atletický zväz Bratislavy
Účel: Track&amp;Field prenájom 31.5.2025</t>
  </si>
  <si>
    <t>46640134</t>
  </si>
  <si>
    <t>X-BIONIC SPHERE a.s.</t>
  </si>
  <si>
    <t>87/2025</t>
  </si>
  <si>
    <t>Refundácia nákladov na činnosť OAZ - Atletický zväz Bratislavy
Účel: prenájom haly vo Viedni AT 26.1. a 2.2.2025 - HM-AZB časť1 a časť 2</t>
  </si>
  <si>
    <t>Wiener Leichtathletik - Verband</t>
  </si>
  <si>
    <t>9703/0063/25</t>
  </si>
  <si>
    <t>PREVOD
Refundácia nákladov na činnosť OAZ - Atletický zväz Bratislavy
Účel: sprístupnenie atl. Štadióna ŠA Mladá Garda 05/2025</t>
  </si>
  <si>
    <t>PREVOD
Refundácia nákladov na činnosť OAZ - Atletický zväz Bratislavy
Účel: elektronické spracovanie štartovej listiny 2. a 3. kolo AZB st. žiaci, dorast, juniori , dospelí 7.5., 21.5.2025, BA</t>
  </si>
  <si>
    <t>51705796</t>
  </si>
  <si>
    <t>Ing. Matúš Kompas</t>
  </si>
  <si>
    <t>251720004</t>
  </si>
  <si>
    <t>Refundácia nákladov na činnosť OAZ - Atletický zväz Bratislavy
Účel: prevádzkové náklady 1Q/2025</t>
  </si>
  <si>
    <t>251710003</t>
  </si>
  <si>
    <t>Refundácia nákladov na činnosť OAZ - Atletický zväz Bratislavy
Účel: prenájom skladu 1Q/2025</t>
  </si>
  <si>
    <t>251720055</t>
  </si>
  <si>
    <t>Refundácia nákladov na činnosť OAZ - Atletický zväz Bratislavy
Účel: prevádzkové náklady 2Q/2025</t>
  </si>
  <si>
    <t>251710063</t>
  </si>
  <si>
    <t>Refundácia nákladov na činnosť OAZ - Atletický zväz Bratislavy
Účel: prenájom skladu 2Q/2025</t>
  </si>
  <si>
    <t>Refundácia nákladov na činnosť OAZ - Atletický zväz Bratislavy
Účel: gravírovanie štítkov</t>
  </si>
  <si>
    <t>11703539</t>
  </si>
  <si>
    <t>František Kukan</t>
  </si>
  <si>
    <t>25OZ0762</t>
  </si>
  <si>
    <t>125915</t>
  </si>
  <si>
    <t>Refundácia nákladov na prípravu športovca zaradeného v TOP SAZ - Hana Burzalová
Cestovný príkaz
Termín: 16.1-13.3.2025
Účel: sústredenie Potchefstroom JAR
Cestovné náhrady: prenájom auta 13.2-12.3.2025
Časť nákladov</t>
  </si>
  <si>
    <t>Refundácia nákladov na prípravu športovca zaradeného v ZPM - Zámečníková, Rosenbaum, Mažgút
Cestovný príkaz
Termín: 16.1-13.3.2025
Účel: sústredenie Potchefstroom JAR
Cestovné náhrady: prenájom auta 13.2-12.3.2025
Časť nákladov</t>
  </si>
  <si>
    <t>PF250815</t>
  </si>
  <si>
    <t>250040</t>
  </si>
  <si>
    <t>Vysielanie priameho prenosu - MSR st. žiaci 13-14.9.2025, Martin</t>
  </si>
  <si>
    <t>PF250820</t>
  </si>
  <si>
    <t>419/2/2025</t>
  </si>
  <si>
    <t>Ubytovanie 15-17.8.2025 pre 5 osôb - žrďkárske sústredenie</t>
  </si>
  <si>
    <t>PF250822</t>
  </si>
  <si>
    <t>71/2025/65</t>
  </si>
  <si>
    <t>Nákup atletického vybavenia - ochranná plachta, teleskopické meradlo, súťažný oštep, vetromer, odrazová doska, štartovací blok</t>
  </si>
  <si>
    <t>25DPH0043</t>
  </si>
  <si>
    <t>Priznanie DPH z nadobudnutia tovaru z iného štátu EU, FP č. PF250822</t>
  </si>
  <si>
    <t>PF250819</t>
  </si>
  <si>
    <t>419/1/2025</t>
  </si>
  <si>
    <t>Ubytovanie 15-17.8.2025 pre 5 osôb - žrďkárske sústredenie - poplatok</t>
  </si>
  <si>
    <t>25OZ0796</t>
  </si>
  <si>
    <t>Náhrada za stratu času pre dobrovoľníkov
Termín: 2-3.8.2025
MSR dospelí, Banská Bystrica
Počet osôb: 35
Rozsah: 642,5 odpracovaných hodín za 4,50 EUR/hod
Časť nákladov</t>
  </si>
  <si>
    <t>Osoba 62, 5, 6, 117, 63, 376, 27, 45, 148, 377, 144, 151, 32, 380, 150, 396, 397, 378, 379, 49, 589, 386, 387, 267, 104, 255, 392, 393, 51, 540, 394, 395, 205, 283, 316</t>
  </si>
  <si>
    <t>PF250824</t>
  </si>
  <si>
    <t>0015/2025</t>
  </si>
  <si>
    <t>Fotoslužby - TK k Banskobystrickej latke 18.2.2025, BB</t>
  </si>
  <si>
    <t>43379567</t>
  </si>
  <si>
    <t>NT - Tomáš NÁTHER</t>
  </si>
  <si>
    <t>DÚ0090370</t>
  </si>
  <si>
    <t>009/0370</t>
  </si>
  <si>
    <t>DÚ0090371</t>
  </si>
  <si>
    <t>009/0371</t>
  </si>
  <si>
    <t>DÚ0090372</t>
  </si>
  <si>
    <t>009/0372</t>
  </si>
  <si>
    <t>25OZ0808</t>
  </si>
  <si>
    <t>239</t>
  </si>
  <si>
    <t>Refundácia nákladov na činnosť klubu - halová sezóna 2025 - Zdravie v pohybe Lučatín
Účel: doplnky výživy
Časť nákladov</t>
  </si>
  <si>
    <t>25000449</t>
  </si>
  <si>
    <t>Refundácia nákladov na činnosť klubu - halová sezóna 2025 - Zdravie v pohybe Lučatín
Účel: športová obuv</t>
  </si>
  <si>
    <t>298</t>
  </si>
  <si>
    <t>Refundácia nákladov na činnosť klubu - halová sezóna 2025 - Zdravie v pohybe Lučatín
Účel: doplnky výživy</t>
  </si>
  <si>
    <t>25OZ0809</t>
  </si>
  <si>
    <t>Refundácia nákladov na činnosť klubu - halová sezóna 2025 - ŠŠK JAK Bardejov
Účel: preprava atlétov 2.2.2025, Bardejov - Nyiregyháza HUN a späť, HM VsAZ juniori, dorast, dospelí
Časť nákladov</t>
  </si>
  <si>
    <t>37119508</t>
  </si>
  <si>
    <t>Vladimír Benka - Rybár</t>
  </si>
  <si>
    <t>25OZ0789</t>
  </si>
  <si>
    <t>Refundácia nákladov na činnosť PZPM - Atletický klub Bojničky
Účel: ubytovanie na sústredení 4-9.8.2025, Heľpa pre 10 osôb
Časť nákladov</t>
  </si>
  <si>
    <t>25OZ0798</t>
  </si>
  <si>
    <t>Cestovný príkaz
Termín: 29.8.2025
Účel: MSR družstiev - moderátor
Trasa: Nitra-Martin a späť
Spôsob dopravy: AUV
Počet prepravovaných osôb: 1
Cestovné náhrady: cestovné</t>
  </si>
  <si>
    <t>Bc. Michal Vozárik</t>
  </si>
  <si>
    <t>25OZ0780</t>
  </si>
  <si>
    <t>255000316</t>
  </si>
  <si>
    <t>Refundácia nákladov na činnosť PZPM - AK Slávia TU Košice
Účel: regeneračné oblečenie, doplnky
Časť nákladov</t>
  </si>
  <si>
    <t>25OZ0781</t>
  </si>
  <si>
    <t>76/2025/12</t>
  </si>
  <si>
    <t>Refundácia nákladov na činnosť klubu s účelom športu mládeže podľa bodového hodnotenia MSR v roku 2024 - Atletický klub Krupina
Účel: športové náčinie
Časť nákladov</t>
  </si>
  <si>
    <t>76/2025/13</t>
  </si>
  <si>
    <t>202505</t>
  </si>
  <si>
    <t>Refundácia nákladov na činnosť klubu s účelom športu mládeže podľa bodového hodnotenia MSR v roku 2024 - Atletický klub Krupina
Účel: športové oblečenie
Časť nákladov</t>
  </si>
  <si>
    <t>46981128</t>
  </si>
  <si>
    <t>3MDR s.r.o.</t>
  </si>
  <si>
    <t>25OZ0816</t>
  </si>
  <si>
    <t>Náhrada za stratu času pre dobrovoľníkov
Termín: 28.7.-7.8.2025
TIPOS PTS míting, Banská Bystrica
Počet osôb: 80
Rozsah: 2990,5 odpracovaných hodín za 4,50 EUR/hod</t>
  </si>
  <si>
    <t>Osoba 6, 117, 45, 64, 376, 27, 591, 592, 63, 154, 593, 594, 377, 144, 353, 595, 379, 596, 597, 57, 150, 87, 104, 67, 49, 589, 598, 39, 383, 389, 145, 387, 147, 146, 378, 599, 384, 361, 359, 151 ,424, 205, 70 ,51, 149, 267, 386, 71, 249, 600, 540, 388, 255, 181, 390, 601, 392, 32, 265, 394, 259, 380, 283, 316, 261, 396, 397, 602, 395, 603, 604, 89, 242, 88, 247, 176, 605, 606, 309, 126</t>
  </si>
  <si>
    <t>25OZ0775</t>
  </si>
  <si>
    <t>Cestovný príkaz
Termín: 17.6.2025
Účel: detská PTS finále
Trasa: Prešov-Banská Bystrica a späť
Spôsob dopravy: AUV
Počet prepravovaných osôb: 4
Cestovné náhrady: cestovné</t>
  </si>
  <si>
    <t>Mgr. Lenka Bandurová, PhD.</t>
  </si>
  <si>
    <t>25OZ0776</t>
  </si>
  <si>
    <t>Peter Pavlinský</t>
  </si>
  <si>
    <t>25OZ0792</t>
  </si>
  <si>
    <t>1142025</t>
  </si>
  <si>
    <t>Refundácia nákladov na činnosť klubu s účelom športu mládeže podľa bodového hodnotenia MSR v roku 2024 - ŠK Juventa Žilina, o.z.
Účel: ubytovanie na sústredení 10-16.8.2025, Trenčianska Teplá pre 109 osôb
Časť nákladov</t>
  </si>
  <si>
    <t>36823830</t>
  </si>
  <si>
    <t>Twistovo, s.r.o.</t>
  </si>
  <si>
    <t>25OZ0799</t>
  </si>
  <si>
    <t>Cestovný príkaz
Termín: 27.7.2025
Účel: EYOF, Skopje 
Trasa: Košice-Bratislava a späť
Spôsob dopravy: AUV
Počet prepravovaných osôb: 3
Cestovné náhrady: cestovné</t>
  </si>
  <si>
    <t>Drahoslav Popovič</t>
  </si>
  <si>
    <t>25OZ0802</t>
  </si>
  <si>
    <t>Cestovný príkaz
Termín: 9.9.2025
Účel: odvoz výpravy MS Tokio na letisko Schwechat AT
Cestovné náhrady: stravné</t>
  </si>
  <si>
    <t>25OZ0803</t>
  </si>
  <si>
    <t>Cestovný príkaz
Termín: 16.9.2025
Účel: dovoz výpravy MS Tokio z letiska Schwechat AT
Cestovné náhrady: stravné</t>
  </si>
  <si>
    <t>25OZ0804</t>
  </si>
  <si>
    <t>Cestovný príkaz
Termín: 23.9.2025
Účel: odvoz výpravy MS v horskom behu na letisko Schwechat AT
Cestovné náhrady: stravné</t>
  </si>
  <si>
    <t>25OZ0805</t>
  </si>
  <si>
    <t>Cestovný príkaz
Termín: 24.9.2025
Účel: odvoz výpravy MS v horskom behu na letisko Schwechat AT
Cestovné náhrady: stravné</t>
  </si>
  <si>
    <t>25OZ0806</t>
  </si>
  <si>
    <t>5020252647</t>
  </si>
  <si>
    <t>Refundácia nákladov na prípravu športovca zaradeného v ZPM - Lenka Gymerská
Účel: ubytovanie na sústredení 22-25.7.2025, Šamorín (+tréner, sparing)</t>
  </si>
  <si>
    <t>25OZ0807</t>
  </si>
  <si>
    <t>Refundácia nákladov na prípravu športovca zaradeného v ZPM - Viviána Popovičová
Cestovný príkaz
Termín: 27-31.5.2025
Účel: Meeting International DE Toulouse FRA
Trasa: Košice-Budapešť letisko a späť
Spôsob dopravy: AUV
Počet prepravovaných osôb: 2
Cestovné náhrady: cestovné
Časť nákladov</t>
  </si>
  <si>
    <t>CMYD2F</t>
  </si>
  <si>
    <t>Refundácia nákladov na prípravu športovca zaradeného v ZPM - Viviána Popovičová
Cestovný príkaz
Termín: 27-31.5.2025
Účel: Meeting International DE Toulouse FRA
Trasa: Budapešť-Toulouse FRA
Spôsob dopravy: lietadlo
Počet prepravovaných osôb: 1
Cestovné náhrady: letenky</t>
  </si>
  <si>
    <t>CU28TQ</t>
  </si>
  <si>
    <t>Refundácia nákladov na prípravu športovca zaradeného v ZPM - Viviána Popovičová
Cestovný príkaz
Termín: 27-31.5.2025
Účel: Meeting International DE Toulouse FRA
Trasa: Toulouse FRA-Budapešť
Spôsob dopravy: lietadlo
Počet prepravovaných osôb: 1
Cestovné náhrady: letenky</t>
  </si>
  <si>
    <t>25OZ0810</t>
  </si>
  <si>
    <t>653</t>
  </si>
  <si>
    <t>Refundácia nákladov na činnosť klubu - halová sezóna 2025 - "Funny athletics"
Účel: regeneračné oblečenie</t>
  </si>
  <si>
    <t>53190696</t>
  </si>
  <si>
    <t>DINATOS, s.r.o.</t>
  </si>
  <si>
    <t>90182025</t>
  </si>
  <si>
    <t>Refundácia nákladov na činnosť klubu - halová sezóna 2025 - "Funny athletics"
Účel: prenájom telocvične 02/2025
Časť nákladov</t>
  </si>
  <si>
    <t>25OZ0811</t>
  </si>
  <si>
    <t>2025850</t>
  </si>
  <si>
    <t>Refundácia nákladov na činnosť klubu - halová sezóna 2025 - Atletický oddiel Partizánske
Účel: regeneračné oblečenie
Časť nákladov</t>
  </si>
  <si>
    <t>50884191</t>
  </si>
  <si>
    <t>Miroslav Kojda SMARTY</t>
  </si>
  <si>
    <t>25OZ0812</t>
  </si>
  <si>
    <t>2500083</t>
  </si>
  <si>
    <t>Refundácia nákladov na činnosť klubu - halová sezóna 2025 - AK Slávia Trenčín, o.z.
Účel: preprava osôb 31.1-1.2.2025, Trenčín-Nyiregyháza HUN, HM ZsAZ st. žiaci, dorast, juniori, dospelí</t>
  </si>
  <si>
    <t>36321371</t>
  </si>
  <si>
    <t>CHORVÁT, spol. s r.o.</t>
  </si>
  <si>
    <t>EX25/00022</t>
  </si>
  <si>
    <t>Refundácia nákladov na činnosť klubu - halová sezóna 2025 - AK Slávia Trenčín, o.z.
Účel: ubytovanie pre 10 osôb 31.1-1.2.2025, Trenčín-Nyiregyháza HUN, HM ZsAZ st. žiaci, dorast, juniori, dospelí</t>
  </si>
  <si>
    <t>25OZ0813</t>
  </si>
  <si>
    <t>2025/005</t>
  </si>
  <si>
    <t>Refundácia nákladov na činnosť klubu - halová sezóna 2025 - CVČ Liptovský Mikuláš
Účel: preprava osôb 7-8.2.2025, LM-Nyiregyháza HUN, HM-SR st. žiaci</t>
  </si>
  <si>
    <t>25OZ0814</t>
  </si>
  <si>
    <t>1510450648</t>
  </si>
  <si>
    <t>Refundácia nákladov na prípravu športovca zaradeného v ZPM - Matej Dzian
Účel: športová obuv a oblečenie</t>
  </si>
  <si>
    <t>10003453644</t>
  </si>
  <si>
    <t>Refundácia nákladov na prípravu športovca zaradeného v ZPM - Matej Dzian
Účel: športové náčinie</t>
  </si>
  <si>
    <t>SK47956</t>
  </si>
  <si>
    <t>Refundácia nákladov na prípravu športovca zaradeného v ZPM - Matej Dzian
Účel: doplnky výživy</t>
  </si>
  <si>
    <t>SKADIN0000748861</t>
  </si>
  <si>
    <t>5412483932</t>
  </si>
  <si>
    <t>SKADIN0000749702</t>
  </si>
  <si>
    <t>202507/21, 37</t>
  </si>
  <si>
    <t>14.7., 28.7.2025</t>
  </si>
  <si>
    <t>Refundácia nákladov na prípravu športovca zaradeného v ZPM - Matej Dzian
Účel: 2x fyzioterapia</t>
  </si>
  <si>
    <t>393010</t>
  </si>
  <si>
    <t>51695529</t>
  </si>
  <si>
    <t>Zajo Design s.r.o.</t>
  </si>
  <si>
    <t>1068</t>
  </si>
  <si>
    <t>202508/5, 18, 25</t>
  </si>
  <si>
    <t>4.8., 12.8., 20.8.2025</t>
  </si>
  <si>
    <t>Refundácia nákladov na prípravu športovca zaradeného v ZPM - Matej Dzian
Účel: 3x fyzioterapia</t>
  </si>
  <si>
    <t>1471/10</t>
  </si>
  <si>
    <t>Refundácia nákladov na prípravu športovca zaradeného v ZPM - Matej Dzian
Účel: vstup do posilňovne</t>
  </si>
  <si>
    <t>53560931</t>
  </si>
  <si>
    <t>Matrix Fitness &amp; Wellness, s.r.o.</t>
  </si>
  <si>
    <t>10003511389</t>
  </si>
  <si>
    <t>Refundácia nákladov na prípravu športovca zaradeného v ZPM - Matej Dzian
Účel: doplnky výživy
Časť nákladov</t>
  </si>
  <si>
    <t>3729</t>
  </si>
  <si>
    <t>Refundácia nákladov na prípravu športovca zaradeného v ZPM - Matej Dzian
Cestovný príkaz
Termín: 29.8.2025
Účel: MSR družstiev dospelí
Trasa: Nové Mesto n/V-Martin a späť
Spôsob dopravy: AUV
Počet prepravovaných osôb: 2
Cestovné náhrady: cestovné
Časť nákladov</t>
  </si>
  <si>
    <t>25OZ0815</t>
  </si>
  <si>
    <t>04125</t>
  </si>
  <si>
    <t>Refundácia nákladov na usporiadanie atl. Podujatia - 18. ročník žilinského viacboja všestrannosti (7.6.2025)
ŠK Juventa Žilina, o.z.
Účel: športové náčinie
Časť nákladov</t>
  </si>
  <si>
    <t>36610267</t>
  </si>
  <si>
    <t>SKL s.r.o.</t>
  </si>
  <si>
    <t>25OZ0817</t>
  </si>
  <si>
    <t>Náhrada za stratu času pre dobrovoľníkov
Termín: 28-29.8.2025
MSR dospelí, Martin
Počet osôb: 1
Rozsah: 29 odpracovaných hodín za 4,50 EUR/hod</t>
  </si>
  <si>
    <t>Osoba 607</t>
  </si>
  <si>
    <t>DÚ0100104</t>
  </si>
  <si>
    <t>10/0104</t>
  </si>
  <si>
    <t>25OZ0818</t>
  </si>
  <si>
    <t>2048</t>
  </si>
  <si>
    <t>Cestovný príkaz - Ján Dömény
Termín: 19-20.9.2025
Účel: MSR U14, Košice
Cestovné náhrady: PHM do AUS - BL165DX</t>
  </si>
  <si>
    <t>Cestovný príkaz - Ján Dömény
Termín: 19-20.9.2025
Účel: MSR U14, Košice
Cestovné náhrady: stravné</t>
  </si>
  <si>
    <t>233, 234</t>
  </si>
  <si>
    <t>Cestovný príkaz - Ján Dömény
Termín: 19-20.9.2025
Účel: MSR U14, Košice
Cestovné náhrady: ubytovanie + raňajky</t>
  </si>
  <si>
    <t>36578843</t>
  </si>
  <si>
    <t>PB &amp; PARTNERS  spol. s r.o.</t>
  </si>
  <si>
    <t>25OZ0820</t>
  </si>
  <si>
    <t>Refundácia nákladov na prípravu športovca zaradeného v TOP SAZ - Petra Hanuliaková
Účel: trénerská činnosť 01/2025</t>
  </si>
  <si>
    <t>68792204</t>
  </si>
  <si>
    <t>David Sekerák</t>
  </si>
  <si>
    <t>Refundácia nákladov na prípravu športovca zaradeného v TOP SAZ - Petra Hanuliaková
Účel: trénerská činnosť 02/2025
Časť nákladov</t>
  </si>
  <si>
    <t>25OZ0819</t>
  </si>
  <si>
    <t>Cestovný príkaz
Termín: 24.8.2025
Účel: Zasadnutie KM SAZ
Trasa: Krupina-Martin a späť
Spôsob dopravy: AUV
Počet prepravovaných osôb: 1
Cestovné náhrady: cestovné</t>
  </si>
  <si>
    <t>PF250827</t>
  </si>
  <si>
    <t>PR služby TIPOS PTS míting 8.8.2025, BB
Časť nákladov</t>
  </si>
  <si>
    <t>PF250828</t>
  </si>
  <si>
    <t>Masérske služby - Svetová univerziáda 18-28.7.2025 Bochum DE</t>
  </si>
  <si>
    <t>52962245</t>
  </si>
  <si>
    <t>Mgr. Nina Nováková</t>
  </si>
  <si>
    <t>PF250829</t>
  </si>
  <si>
    <t>50250512</t>
  </si>
  <si>
    <t>Prenájom kancelárskych a skladových priestorov + parkovanie 11/2025</t>
  </si>
  <si>
    <t>PF250830</t>
  </si>
  <si>
    <t>50250513</t>
  </si>
  <si>
    <t>Služby, energie a prevádzkové náklady v kancelárskych priestoroch  11/2025</t>
  </si>
  <si>
    <t>PF250831</t>
  </si>
  <si>
    <t>25200333</t>
  </si>
  <si>
    <t>Nájom skladu 10/2025</t>
  </si>
  <si>
    <t>PF250832</t>
  </si>
  <si>
    <t>2025/001</t>
  </si>
  <si>
    <t>Činnosť trénera sekcie šprintov - 07-08/2025</t>
  </si>
  <si>
    <t>56822278</t>
  </si>
  <si>
    <t>PaedDr. Katarína Adlerová</t>
  </si>
  <si>
    <t>Zrážková daň - Činnosť trénera sekcie šprintov - 07-08/2025 k faktúre PF250832</t>
  </si>
  <si>
    <t>PF250833</t>
  </si>
  <si>
    <t>2025/003</t>
  </si>
  <si>
    <t>Činnosť trénera sekcie šprintov - 09/2025</t>
  </si>
  <si>
    <t>Zrážková daň - Činnosť trénera sekcie šprintov - 09/2025 k faktúre PF250833</t>
  </si>
  <si>
    <t>PF250834</t>
  </si>
  <si>
    <t>Správa sociálnych sietí SAZ - 09/2025</t>
  </si>
  <si>
    <t>25OZ0821</t>
  </si>
  <si>
    <t>Náhrada za stratu času pre dobrovoľníkov
Termín: 19.7.2025 + príprava
MSR veteráni, Nové Zámky
Počet osôb: 2
Rozsah: 112 odpracovaných hodín za 4,50 EUR/hod</t>
  </si>
  <si>
    <t>Osoba 608, 53</t>
  </si>
  <si>
    <t>PF250838</t>
  </si>
  <si>
    <t>FS/25/8/9</t>
  </si>
  <si>
    <t>Športové oblečenie - topy, legíny, tričká</t>
  </si>
  <si>
    <t>GRZEGORZ SUDOL G&amp;G SPORT
KRAKOW, PL</t>
  </si>
  <si>
    <t>25DPH0041</t>
  </si>
  <si>
    <t>Priznanie DPH z nadobudnutia tovaru z iného štátu, FP č. PF250838</t>
  </si>
  <si>
    <t>PF250839</t>
  </si>
  <si>
    <t>FS/25/9/17</t>
  </si>
  <si>
    <t>Športové oblečenie - legíny</t>
  </si>
  <si>
    <t>25DPH0045</t>
  </si>
  <si>
    <t>Priznanie DPH z nadobudnutia tovaru z iného štátu EU, FP č. PF250839</t>
  </si>
  <si>
    <t>25OZ0823</t>
  </si>
  <si>
    <t>Cestovný príkaz - Miloš Bátovský
Termín: 18-21.7.2025
Účel: ME U23 Bergen NOR
Trasa: Banská Bystrica-Krakow PL a späť
Spôsob dopravy: AUV
Počet prepravovaných osôb: 1
Cestovné náhrady: cestovné</t>
  </si>
  <si>
    <t>Miloš Bátovský</t>
  </si>
  <si>
    <t>1073-439-764</t>
  </si>
  <si>
    <t>Cestovný príkaz - Miloš Bátovský
Termín: 18-21.7.2025
Účel: ME U23 Bergen NOR
Trasa: Krakow PL-Bergen NOR a späť
Spôsob dopravy: lietadlo
Počet prepravovaných osôb: 1
Cestovné náhrady: letenky</t>
  </si>
  <si>
    <t>RCM9CZZQ8N</t>
  </si>
  <si>
    <t>Cestovný príkaz - Miloš Bátovský
Termín: 18-21.7.2025
Účel: ME U23 Bergen NOR
Cestovné náhrady: ubytovanie
Časť nákladov</t>
  </si>
  <si>
    <t>11020</t>
  </si>
  <si>
    <t>Cestovný príkaz - Miloš Bátovský
Termín: 18-21.7.2025
Účel: ME U23 Bergen NOR
Cestovné náhrady: taxi letisko</t>
  </si>
  <si>
    <t>Innovative Transports Cars Sp. Z o.o.
Krakow PL</t>
  </si>
  <si>
    <t>8578</t>
  </si>
  <si>
    <t>MD Magdalena Lopata
Krakow PL</t>
  </si>
  <si>
    <t>7981, 3737</t>
  </si>
  <si>
    <t>19.7., 20.7.2025</t>
  </si>
  <si>
    <t>Cestovný príkaz - Miloš Bátovský
Termín: 18-21.7.2025
Účel: ME U23 Bergen NOR
Cestovné náhrady: 2x bus na štadión</t>
  </si>
  <si>
    <t>Salgskvittering
NOR</t>
  </si>
  <si>
    <t>Cestovný príkaz - Miloš Bátovský
Termín: 18-21.7.2025
Účel: ME U23 Bergen NOR
Cestovné náhrady: stravné</t>
  </si>
  <si>
    <t>PF250840</t>
  </si>
  <si>
    <t>22514751</t>
  </si>
  <si>
    <t>Servis vozidla AUS AA066HD</t>
  </si>
  <si>
    <t>25OZ0834</t>
  </si>
  <si>
    <t>Refundácia nákladov na činnosť klubu s účelom športu mládeže podľa bodového hodnotenia MSR v roku 2024
ŠK DETVA V POHYBE
Účel: prenájom ihriska 05-06/2025
Časť nákladov</t>
  </si>
  <si>
    <t>37831275</t>
  </si>
  <si>
    <t>Základná škola J. J. Thurzu 
Detva</t>
  </si>
  <si>
    <t>25OZ0822</t>
  </si>
  <si>
    <t>Cestovný príkaz
Termín: 4-5.9.2025
Účel: školenie koordinátorov detskej atletiky, Prešov
Cestovné náhrady: stravné</t>
  </si>
  <si>
    <t>25OZ0824</t>
  </si>
  <si>
    <t>Cestovný príkaz
Termín: 27.9.2025
Účel: dovoz výpravy MS v horských behoch z letiska Schwechat AT
Cestovné náhrady: stravné</t>
  </si>
  <si>
    <t>25OZ0825</t>
  </si>
  <si>
    <t>Cestovný príkaz
Termín: 29.9.2025
Účel: dovoz výpravy MS v horských behoch z letiska Schwechat AT
Cestovné náhrady: stravné</t>
  </si>
  <si>
    <t>25OZ0826</t>
  </si>
  <si>
    <t>2025385</t>
  </si>
  <si>
    <t xml:space="preserve">Refundácia nákladov na prípravu športovca zaradeného v ZPM - Laura Frličková
Cestovný príkaz
Termín: 25-27.7.2025
Účel: sústredenie Štrba
Cestovné náhrady: ubytovanie </t>
  </si>
  <si>
    <t>36481556</t>
  </si>
  <si>
    <t>Tatry Development, s.r.o.</t>
  </si>
  <si>
    <t>607</t>
  </si>
  <si>
    <t>Refundácia nákladov na prípravu športovca zaradeného v ZPM - Laura Frličková
Účel: športové pomôcky</t>
  </si>
  <si>
    <t>1510460822</t>
  </si>
  <si>
    <t>Refundácia nákladov na prípravu športovca zaradeného v ZPM - Laura Frličková
Účel: športové oblečenie</t>
  </si>
  <si>
    <t>AYSK-25-1212384</t>
  </si>
  <si>
    <t>Refundácia nákladov na prípravu športovca zaradeného v ZPM - Laura Frličková
Účel: športové doplnky</t>
  </si>
  <si>
    <t>2520010411</t>
  </si>
  <si>
    <t>45853461</t>
  </si>
  <si>
    <t>iM3 s.r.o.</t>
  </si>
  <si>
    <t>25OZ0833</t>
  </si>
  <si>
    <t>Refundácia nákladov na prípravu športovca zaradeného v ZPM - Tamara Indrišková
Cestovný príkaz
Termín: 26.12-12.1.2025
Účel: sústredenie Trevelez ESP
Cestovné náhrady: stravné</t>
  </si>
  <si>
    <t>0008</t>
  </si>
  <si>
    <t>Refundácia nákladov na prípravu športovca zaradeného v ZPM - Tamara Indrišková
Účel: regenerácia</t>
  </si>
  <si>
    <t>37571974</t>
  </si>
  <si>
    <t>Mário Prelovský</t>
  </si>
  <si>
    <t>Refundácia nákladov na prípravu športovca zaradeného v ZPM - Tamara Indrišková
Cestovný príkaz
Termín: 8-22.6.2025
Účel: sústredenie Štrbské Pleso
Cestovné náhrady: stravné</t>
  </si>
  <si>
    <t>2320251027</t>
  </si>
  <si>
    <t>Refundácia nákladov na prípravu športovca zaradeného v ZPM - Tamara Indrišková
Cestovný príkaz
Termín: 8-22.6.2025
Účel: sústredenie Štrbské Pleso
Cestovné náhrady: ubytovanie</t>
  </si>
  <si>
    <t>52222195</t>
  </si>
  <si>
    <t>Apartments Care s.r.o.</t>
  </si>
  <si>
    <t>25OZ0828</t>
  </si>
  <si>
    <t>Refundácia nákladov na činnosť klubu s účelom športu mládeže podľa bodového hodnotenia MSR v roku 2024
AK Junior Holíč
Účel: preprava osôb 27.4.2025, Holíč-Piešťany a späť, 1. kolo najml. Žiaci, st. žiaci</t>
  </si>
  <si>
    <t>51024942</t>
  </si>
  <si>
    <t>Ok tour s.r.o.</t>
  </si>
  <si>
    <t>25OZ0829</t>
  </si>
  <si>
    <t>Refundácia nákladov na prípravu športovca zaradeného v ZPM - Filip Krestianko
Účel: doplnky výživy</t>
  </si>
  <si>
    <t>473</t>
  </si>
  <si>
    <t>45866236</t>
  </si>
  <si>
    <t>LINUS, s.r.o.</t>
  </si>
  <si>
    <t>Refundácia nákladov na prípravu športovca zaradeného v ZPM - Filip Krestianko
Cestovný príkaz
Termín: 26.12-12.1.2025
Účel: sústredenie Trevelez ESP
Cestovné náhrady: stravné</t>
  </si>
  <si>
    <t>Filip Krestianko</t>
  </si>
  <si>
    <t>2520496</t>
  </si>
  <si>
    <t>Refundácia nákladov na prípravu športovca zaradeného v ZPM - Filip Krestianko
Účel: športová pomôcka</t>
  </si>
  <si>
    <t>43976786</t>
  </si>
  <si>
    <t>DAHA s.r.o.</t>
  </si>
  <si>
    <t>25OZ0830</t>
  </si>
  <si>
    <t>10003535413</t>
  </si>
  <si>
    <t>Refundácia nákladov na prípravu športovca zaradeného v ZPM - Peter Dávid
Účel: doplnky výživy
Časť nákladov</t>
  </si>
  <si>
    <t>1510458959</t>
  </si>
  <si>
    <t>10003433671</t>
  </si>
  <si>
    <t>25OZ0831</t>
  </si>
  <si>
    <t>10250386</t>
  </si>
  <si>
    <t>Refundácia nákladov na činnosť klubu s účelom športu mládeže podľa bodového hodnotenia MSR v roku 2024
CVČ Liptovský Mikuláš
Účel: športové oblečenie</t>
  </si>
  <si>
    <t>36434060</t>
  </si>
  <si>
    <t>ELBE hockey, s.r.o.</t>
  </si>
  <si>
    <t>25OZ0832</t>
  </si>
  <si>
    <t>Refundácia nákladov na prípravu športovca zaradeného v ZPM - Michal Duda
Cestovný príkaz
Termín: 12.2.-13.3.2025
Účel: sústredenie Potchefstroom JAR
Cestovné náhrady: stravné
Časť nákladov</t>
  </si>
  <si>
    <t>Michal Duda</t>
  </si>
  <si>
    <t>25OZ0827</t>
  </si>
  <si>
    <t>1510491827</t>
  </si>
  <si>
    <t>Refundácia nákladov na prípravu športovca zaradeného v ZPM - Sebastián Karp
Účel: športová obuv</t>
  </si>
  <si>
    <t>PF250837</t>
  </si>
  <si>
    <t>3425028140</t>
  </si>
  <si>
    <t>4G internet 10/2025</t>
  </si>
  <si>
    <t>25OZ0797</t>
  </si>
  <si>
    <t>10922</t>
  </si>
  <si>
    <t xml:space="preserve">PREVOD
nákup PHM 
AUS - AA437HO , 31,62 l </t>
  </si>
  <si>
    <t>25OZ0735</t>
  </si>
  <si>
    <t>1633858</t>
  </si>
  <si>
    <t xml:space="preserve">PREVOD
nákup PHM 
AUS - AA437HO , 33,14 l </t>
  </si>
  <si>
    <t>PF250844</t>
  </si>
  <si>
    <t>ekonomické služby 07-09/2025</t>
  </si>
  <si>
    <t>PF250850</t>
  </si>
  <si>
    <t>640791281</t>
  </si>
  <si>
    <t>športové oblečenie - tričká</t>
  </si>
  <si>
    <t>25OZ0846</t>
  </si>
  <si>
    <t>0001, 0001</t>
  </si>
  <si>
    <t>23.6., 4.2.2025</t>
  </si>
  <si>
    <t>Refundácia nákladov na prípravu športovca zaradeného v ZPM - Julian Juráček
Účel: 2x rehabilitácia</t>
  </si>
  <si>
    <t>47927747</t>
  </si>
  <si>
    <t>Therapy Clinic s.r.o.</t>
  </si>
  <si>
    <t>0053</t>
  </si>
  <si>
    <t>Refundácia nákladov na prípravu športovca zaradeného v ZPM - Julian Juráček
Účel: doplnky výživy</t>
  </si>
  <si>
    <t>45875847</t>
  </si>
  <si>
    <t>Lekáreň Plus s.r.o.</t>
  </si>
  <si>
    <t>25240217</t>
  </si>
  <si>
    <t>Refundácia nákladov na prípravu športovca zaradeného v ZPM - Julian Juráček
Účel: športové pomôcky</t>
  </si>
  <si>
    <t>28133340</t>
  </si>
  <si>
    <t>Moriko s.r.o.</t>
  </si>
  <si>
    <t>25OZ0845</t>
  </si>
  <si>
    <t>1510447896</t>
  </si>
  <si>
    <t>Refundácia nákladov na prípravu športovca zaradeného v ZPM - Viktória Strýčková
Účel: športové oblečenie</t>
  </si>
  <si>
    <t>Refundácia nákladov na prípravu športovca zaradeného v ZPM - Viktória Strýčková
Cestovný príkaz
Termín: 19.3-1.4.2025
Účel: sústredenie Faro POR
Cestovné náhrady: ubytovanie</t>
  </si>
  <si>
    <t>25OZ0842</t>
  </si>
  <si>
    <t>76/2025/51</t>
  </si>
  <si>
    <t>Refundácia nákladov na činnosť PZPM - CVČ Liptovský Mikuláš
Účel: športové náčinie</t>
  </si>
  <si>
    <t>1510591151</t>
  </si>
  <si>
    <t>25OZ0838</t>
  </si>
  <si>
    <t>Refundácia nákladov na činnosť klubu - halová sezóna 2025 - AK Dukla Trenčín o.z.
Cestovný príkaz
Termín: 7-8.2.2025
Účel: HM SR st. žiaci
Trasa: Veľká Hradná-Nyiregyháza HUN a späť
Spôsob dopravy: AUV
Počet prepravovaných osôb: 5
Cestovné náhrady: cestovné
Časť nákladov</t>
  </si>
  <si>
    <t>Anton Kučmín</t>
  </si>
  <si>
    <t>25OZ0837</t>
  </si>
  <si>
    <t>2025025</t>
  </si>
  <si>
    <t>Refundácia nákladov na činnosť OAZ - Západoslovenský atletický zväz
Účel: časomiera 
3.5.2025 - Nové Zámky, 1. kolo družstvá ZsAZ dorast, juniori, dosp., ml. žiaci, prípr.
10.5.2025 - Piešťany, 2. kolo družstvá ZsAZ najml a st. žiaci
18.5.2025 - Skalica, 3. kolo družstvá ZsAZ najml a st. žiaci, 2. kolo miniprípr.
24.5.2025 - M-ZsAZ viacboj juniori, dorast, st. žiaci
25.5.2025 - Trnava, 2. kolo družstiev ZsAZ ml. žiaci, 2. kolo prípr.
31.5.2025 - Trnava, M-ZsAZ dosp., juniori, dorast a st. žiaci</t>
  </si>
  <si>
    <t>Refundácia nákladov na činnosť OAZ - Západoslovenský atletický zväz
Účel: časomiera 
8.6.2025 - Piešťany - M-ZsAZ viacboj ml. žiaci, míting ZsAZ
22.6.2025 - Skalica, 4. kolo družstiev ZsAZ st. a najml. Žiaci, 3. kolo miniprípr.
28.6.2025 - Nitra, 2. kolo družstiev ZsAZ dorast, juniori, dosp., 3. kolo ml. žiaci, prípr.</t>
  </si>
  <si>
    <t>181925</t>
  </si>
  <si>
    <t>PREVOD
Refundácia nákladov na činnosť OAZ - Západoslovenský atletický zväz
Cestovný príkaz - Róbert Mittermayer
Termín: 18-19.1.2025
Účel: HM ZsAZ najml žiaci
Trasa: Kráľová n/V-Banská Bystrica a späť
Spôsob dopravy: AUV
Počet prepravovaných osôb: 2
Cestovné náhrady: cestovné</t>
  </si>
  <si>
    <t>250009</t>
  </si>
  <si>
    <t>PREVOD 
Refundácia nákladov na činnosť OAZ - Západoslovenský atletický zväz
Cestovný príkaz - Róbert Mittermayer
Termín: 18-19.1.2025
Účel: HM ZsAZ najml žiaci, Banská Bystrica
Cestovné náhrady: ubytovanie
Časť nákladov</t>
  </si>
  <si>
    <t>50316397</t>
  </si>
  <si>
    <t>Penzión MOYZES s.r.o.</t>
  </si>
  <si>
    <t>1819125</t>
  </si>
  <si>
    <t>PREVOD
Refundácia nákladov na činnosť OAZ - Západoslovenský atletický zväz
Cestovný príkaz - Štefan Straňovský
Termín: 18-19.1.2025
Účel: HM ZsAZ najml žiaci
Trasa: Nové Zámky-Banská Bystrica a späť
Spôsob dopravy: AUV
Počet prepravovaných osôb: 5
Cestovné náhrady: cestovné</t>
  </si>
  <si>
    <t>190125</t>
  </si>
  <si>
    <t>PREVOD
Refundácia nákladov na činnosť OAZ - Západoslovenský atletický zväz
Cestovný príkaz - Jozef Repčík
Termín: 19.1.2025
Účel: HM ZsAZ ml žiaci
Trasa: Piešťany-Banská Bystrica a späť
Spôsob dopravy: AUV
Počet prepravovaných osôb: 1
Cestovné náhrady: cestovné</t>
  </si>
  <si>
    <t>25001</t>
  </si>
  <si>
    <t>PREVOD
Refundácia nákladov na činnosť OAZ - Západoslovenský atletický zväz
Účel: diplomy</t>
  </si>
  <si>
    <t>EX25/00023</t>
  </si>
  <si>
    <t>PREVOD
Refundácia nákladov na činnosť OAZ - Západoslovenský atletický zväz
Účel: ubytovanie pre rozhodcov, 31.1.-1.2.2025, Nyiregyháza HUN</t>
  </si>
  <si>
    <t>20250220</t>
  </si>
  <si>
    <t>PREVOD
Refundácia nákladov na činnosť OAZ - Západoslovenský atletický zväz
Účel: odmeny pre víťazov - tričká</t>
  </si>
  <si>
    <t>PREVOD
Refundácia nákladov na činnosť OAZ - Západoslovenský atletický zväz
Účel: usporiadanie 4. kola družstiev ZsAZ st. žiaci, najml. Žiaci a 3. kola miniprípraviek, 22.6.2025, Skalica</t>
  </si>
  <si>
    <t>25010031</t>
  </si>
  <si>
    <t>PREVOD
Refundácia nákladov na činnosť OAZ - Západoslovenský atletický zväz
Účel: organizačné zabezpečenie pretekov 1. kola družstiev ZsAZ st. žiaci, najml. Žiaci a 1. kola miniprípraviek, 27.4.2025, Piešťany</t>
  </si>
  <si>
    <t>51109522</t>
  </si>
  <si>
    <t>"Funny athletics"</t>
  </si>
  <si>
    <t>25010032</t>
  </si>
  <si>
    <t>PREVOD
Refundácia nákladov na činnosť OAZ - Západoslovenský atletický zväz
Účel: organizačné zabezpečenie pretekov 2. kola družstiev ZsAZ st. žiaci, najml. Žiaci, mládežnícka vrhačská súťaž, 10.5.2025, Piešťany</t>
  </si>
  <si>
    <t>25010033</t>
  </si>
  <si>
    <t>PREVOD
Refundácia nákladov na činnosť OAZ - Západoslovenský atletický zväz
Účel: organizačné zabezpečenie pretekov M-ZsAZ viacboj ml. Žiaci, míting ZsAZ, 8.6.2025, Piešťany</t>
  </si>
  <si>
    <t>Refundácia nákladov na činnosť OAZ - Západoslovenský atletický zväz
Účel: organizačné zabezpečenie pretekov M-ZsAZ viacboj ml. Žiaci, míting ZsAZ, 8.6.2025, Piešťany</t>
  </si>
  <si>
    <t>1020250012</t>
  </si>
  <si>
    <t>Refundácia nákladov na činnosť OAZ - Západoslovenský atletický zväz
Účel: organizačné zabezpečenie pretekov 2. kola družstiev ZsAZ dorast, juniori, dosp., 3. kolo ml. žiaci, 3. kolo prípravky 28.6.2025, Nitra</t>
  </si>
  <si>
    <t>36111597</t>
  </si>
  <si>
    <t>Športový klub pri Športovom osemročnom gymnáziu Nitra</t>
  </si>
  <si>
    <t>PF250719</t>
  </si>
  <si>
    <t>8125046348</t>
  </si>
  <si>
    <t>PREVOD
Letenka Viedeň-Tokio-Viedeň 10-21.9.2025 - Repčík, MS TOKIO</t>
  </si>
  <si>
    <t>PF250610</t>
  </si>
  <si>
    <t>8125041911</t>
  </si>
  <si>
    <t>PREVOD
Letenka Viedeň-Tokio-Kochi-Tokio-Viedeň 31.8.-21.9.2025 - Demešová, MS TOKIO</t>
  </si>
  <si>
    <t>PF250608</t>
  </si>
  <si>
    <t>8125041204</t>
  </si>
  <si>
    <t>PREVOD
Letenka Viedeň-Tokio-Kochi-Tokio-Viedeň 31.8.-16.9.2025 - Machník, MS TOKIO</t>
  </si>
  <si>
    <t>PF250606</t>
  </si>
  <si>
    <t>8125041202</t>
  </si>
  <si>
    <t>PREVOD
Letenka Viedeň-Tokio-Kochi-Tokio-Viedeň 31.8.-21.9.2025 - Adlerová, MS TOKIO</t>
  </si>
  <si>
    <t>PF250591</t>
  </si>
  <si>
    <t>8125041016</t>
  </si>
  <si>
    <t>PREVOD
Letenka Viedeň-Tokio-Kochi-Tokio-Viedeň 31.8.-23.9.2025 - 6 osôb, MS TOKIO
Časť nákladov</t>
  </si>
  <si>
    <t>PF250588</t>
  </si>
  <si>
    <t>8125041024</t>
  </si>
  <si>
    <t>PREVOD
Letenka Zurich-Tokio-Zurich 8.9.-22.9.2025 - Heyer, MS TOKIO</t>
  </si>
  <si>
    <t>PF250586</t>
  </si>
  <si>
    <t>8125041029</t>
  </si>
  <si>
    <t>PREVOD
Letenka Viedeň-Tokio-Viedeň 9-16.9.2025 - Spišiak, MS TOKIO</t>
  </si>
  <si>
    <t>PF250848</t>
  </si>
  <si>
    <t>2510003</t>
  </si>
  <si>
    <t>Príprava obsahu na web a sociálne siete SAZ - 09/2025</t>
  </si>
  <si>
    <t>54150612</t>
  </si>
  <si>
    <t>Mikuláš Kočan</t>
  </si>
  <si>
    <t>25OZ0839</t>
  </si>
  <si>
    <t>PVD/SAZ/1/2025</t>
  </si>
  <si>
    <t>Refundácia nákladov na činnosť klubu - halová sezóna 2025 - Telovýchovná jednota OBAL SERVIS
Cestovný príkaz
Termín: 7.1.2025
Účel: sústredenie zimná príprava
Trasa: Bystré-Košice a späť
Spôsob dopravy: AUV
Počet prepravovaných osôb: 1
Cestovné náhrady: cestovné
Časť nákladov</t>
  </si>
  <si>
    <t>Ján Jurko</t>
  </si>
  <si>
    <t>25OZ0841</t>
  </si>
  <si>
    <t>Refundácia nákladov na činnosť klubu - halová sezóna 2025 - Športový klub ŠK Skalica
Účel: preprava osôb 25.1.2025, Skalica-Ostrava CZ a späť, M-SsAZ dorast, juniori, dospelí
Časť nákladov</t>
  </si>
  <si>
    <t>36261513</t>
  </si>
  <si>
    <t>NEX, s.r.o.</t>
  </si>
  <si>
    <t>25OZ0840</t>
  </si>
  <si>
    <t>FV202500301</t>
  </si>
  <si>
    <t>Refundácia nákladov na činnosť klubu - halová sezóna 2025 - ŠŠK Junior pri ZŠ Šmeralova Prešov
Účel: preprava osôb 1.3.2025, Prešov-Banská Bystrica a späť, HM-VsAZ ml. žiaci
Časť nákladov</t>
  </si>
  <si>
    <t>56597070</t>
  </si>
  <si>
    <t>VYDRA TRANS BUS s.r.o.</t>
  </si>
  <si>
    <t>PF250843</t>
  </si>
  <si>
    <t>312501151</t>
  </si>
  <si>
    <t>Prístup do agentúrneho spravodajstva SITA 09/2025</t>
  </si>
  <si>
    <t>PF250845</t>
  </si>
  <si>
    <t>Činnosť sekčného trénera mládeže - 09/2025</t>
  </si>
  <si>
    <t>Zrážková daň - Činnosť sekčného trénera mládeže - 09/2025 k faktúre PF250845</t>
  </si>
  <si>
    <t>PF250846</t>
  </si>
  <si>
    <t>Kompletná výroba reportáží, šotov a propagačných videí, ich postprodukcia, komentáre, strih a ďalšie činnosti súvisiace s vedením webovej stránky - 09/2025</t>
  </si>
  <si>
    <t>PF250731</t>
  </si>
  <si>
    <t>2509001-013</t>
  </si>
  <si>
    <t>PREVOD
Ubytovanie 10-21.9.2025, MS TOKIO, fyzio room</t>
  </si>
  <si>
    <t>Kinki Nippon Tourist Co., Ltd
Japan</t>
  </si>
  <si>
    <t>PF250681</t>
  </si>
  <si>
    <t>2509001-009</t>
  </si>
  <si>
    <t>PREVOD
zabezpečenie stravovania 10-14.9.2025, MS TOKIO, Spišiak</t>
  </si>
  <si>
    <t>25OZ0718</t>
  </si>
  <si>
    <t>718</t>
  </si>
  <si>
    <t>PREVOD
Ubytovanie 9-21.9.2025, MS TOKIO pre 24 osôb
Časť nákladov</t>
  </si>
  <si>
    <t>25OZ0863</t>
  </si>
  <si>
    <t>Náhrada za stratu času pre dobrovoľníkov
Termín: 8.8.2025
TIPOS PTS míting, Banská Bystrica
Počet osôb: 2
Rozsah: 16 odpracovaných hodín za 4,50 EUR/hod</t>
  </si>
  <si>
    <t>Osoba 291, 609</t>
  </si>
  <si>
    <t>25OZ0864</t>
  </si>
  <si>
    <t>Náhrada za stratu času pre dobrovoľníkov
Termín: 30.8.2025
Vrhačská tour, Trnava
Počet osôb: 8
Rozsah: 124 odpracovaných hodín za 4,50 EUR/hod</t>
  </si>
  <si>
    <t>Osoba 56, 610, 365, 356, 57, 60, 612, 613</t>
  </si>
  <si>
    <t>25OZ0865</t>
  </si>
  <si>
    <t>Náhrada za stratu času pre dobrovoľníkov
Termín: 5-11.8.2025
ME U20 Tampere FIN
Počet osôb: 1
Rozsah: 78 odpracovaných hodín za 4,50 EUR/hod</t>
  </si>
  <si>
    <t>Osoba 614</t>
  </si>
  <si>
    <t>Náhrada za stratu času pre dobrovoľníkov
Termín: 18-19.7.2025
MeS Kaposvar HUN
Počet osôb: 1
Rozsah: 22,5 odpracovaných hodín za 4,50 EUR/hod</t>
  </si>
  <si>
    <t>25OZ0860</t>
  </si>
  <si>
    <t>Cestovný príkaz
Termín: 31.8.-21.9.2025
Účel: MS TOKIO
Trasa: Sládkovičovo-Bratislava a späť
Spôsob dopravy: AUV
Počet prepravovaných osôb: 1
Cestovné náhrady: cestovné</t>
  </si>
  <si>
    <t>25OZ0861</t>
  </si>
  <si>
    <t>EX25/00015</t>
  </si>
  <si>
    <t>Refundácia nákladov na činnosť klubu - halová sezóna 2025 - AK Slávia TU Košice
Cestovný príkaz
Termín: 19.1.2025
Účel: Nyiregyháza Open
Cestovné náhrady: ubytovanie pre 20 osôb
Časť nákladov</t>
  </si>
  <si>
    <t>PF250851</t>
  </si>
  <si>
    <t>2025/045</t>
  </si>
  <si>
    <t>Lektorská činnosť - prednáška pre športovcov v oblasti mentálnej prípravy - online 24.9.2025</t>
  </si>
  <si>
    <t>PF250862</t>
  </si>
  <si>
    <t>2025100</t>
  </si>
  <si>
    <t>Refundácia nákladov na činnosť klubu s účelom športu mládeže podľa bodového hodnotenia MSR v roku 2024
Atletický oddiel Olympia Považská Bystrica
Účel: preprava osôb Považská Bystrica-Nitra a späť, 26.4.2025, M-SsAZ družstiev dorast 1.kolo</t>
  </si>
  <si>
    <t>Refundácia nákladov na činnosť klubu s účelom športu mládeže podľa bodového hodnotenia MSR v roku 2024
Atletický oddiel Olympia Považská Bystrica
Účel: preprava osôb Považská Bystrica-Banská Bystrica a späť, 8.5.2025, M-SsAZ družstiev dorast 2.kolo</t>
  </si>
  <si>
    <t>2025135</t>
  </si>
  <si>
    <t>Refundácia nákladov na činnosť klubu s účelom športu mládeže podľa bodového hodnotenia MSR v roku 2024
Atletický oddiel Olympia Považská Bystrica
Účel: preprava osôb Považská Bystrica-Banská Bystrica a späť, 11.5.2025, M-SsAZ družstiev st. žiaci 1.kolo
Časť nákladov</t>
  </si>
  <si>
    <t>25OZ0851</t>
  </si>
  <si>
    <t>2501533659</t>
  </si>
  <si>
    <t>Refundácia nákladov na činnosť klubu s účelom športu mládeže podľa bodového hodnotenia MSR v roku 2024
AK Borský Sv. Jur
Účel: športová obuv
Časť nákladov</t>
  </si>
  <si>
    <t>PF250852</t>
  </si>
  <si>
    <t>2025027</t>
  </si>
  <si>
    <t>Administratívne služby - 09/2025</t>
  </si>
  <si>
    <t>PF250853</t>
  </si>
  <si>
    <t>Činnosť športového trénera športovca R. Ruffíniho ml. za mesiac 09/2025</t>
  </si>
  <si>
    <t>PF250854</t>
  </si>
  <si>
    <t>354102</t>
  </si>
  <si>
    <t>Prenájom skladu 10/2025</t>
  </si>
  <si>
    <t>PF250855</t>
  </si>
  <si>
    <t>17/2025</t>
  </si>
  <si>
    <t>Činnosť reprezentačného trénera mládeže U16 - 09/2025</t>
  </si>
  <si>
    <t>Zrážková daň - Činnosť reprezentačného trénera mládeže U16 - 09/2025 k faktúre PF250855</t>
  </si>
  <si>
    <t>PF250857</t>
  </si>
  <si>
    <t>28/2025</t>
  </si>
  <si>
    <t>Mediálne služby 09/2025</t>
  </si>
  <si>
    <t>PF250858</t>
  </si>
  <si>
    <t>Mediálne služby - 09/2025</t>
  </si>
  <si>
    <t>PF250859</t>
  </si>
  <si>
    <t>202505145</t>
  </si>
  <si>
    <t>PF250861</t>
  </si>
  <si>
    <t>250165</t>
  </si>
  <si>
    <t>Refundácia nákladov na činnosť klubu s účelom športu mládeže podľa bodového hodnotenia MSR v roku 2024
ŠK Atóm Levice
Účel: ubytovanie na sústredení 3-8.8.2025, pre 21 osôb
Časť nákladov</t>
  </si>
  <si>
    <t>36545597</t>
  </si>
  <si>
    <t>MARGITA-ILONA, s.r.o.</t>
  </si>
  <si>
    <t>25OZ0847</t>
  </si>
  <si>
    <t>22500343152</t>
  </si>
  <si>
    <t>Refundácia nákladov na prípravu športovca zaradeného v ZPM - Dominik Ivančík 
Cestovný príkaz
Termín: 22-27.7.2025
Účel: preteky EYOF Skopje
Trasa: Viedeň-Skopje
Spôsob dopravy: lietadlo
Počet prepravovaných osôb: 1
Cestovné náhrady: letenka</t>
  </si>
  <si>
    <t>Austrian Airlines AG</t>
  </si>
  <si>
    <t>25OZ0836</t>
  </si>
  <si>
    <t>Cestovný príkaz
Termín: 29.8.2025
Účel: M-SR družstiev dospelí
Cestovné náhrady: stravné</t>
  </si>
  <si>
    <t>25OZ0848</t>
  </si>
  <si>
    <t>7110254578</t>
  </si>
  <si>
    <t>Refundácia nákladov na prípravu športovca zaradeného v ZPM - Filip Németh
Účel: športová obuv
Časť nákladov</t>
  </si>
  <si>
    <t>36458074</t>
  </si>
  <si>
    <t>Rysy Group, s.r.o.</t>
  </si>
  <si>
    <t>25OZ0849</t>
  </si>
  <si>
    <t>Refundácia nákladov na činnosť klubu s účelom športu mládeže podľa bodového hodnotenia MSR v roku 2024
Deti v pohybe Šamorín, o.z.
Účel: regeneračné nohavice
Časť nákladov</t>
  </si>
  <si>
    <t>25OZ0850</t>
  </si>
  <si>
    <t>1510043227</t>
  </si>
  <si>
    <t>Refundácia nákladov na činnosť klubu s účelom športu mládeže podľa bodového hodnotenia MSR v roku 2024
Bežecký klub Lysá pod Makytou
Účel: športová obuv</t>
  </si>
  <si>
    <t>1510067334</t>
  </si>
  <si>
    <t>1510184396</t>
  </si>
  <si>
    <t>1510458095</t>
  </si>
  <si>
    <t>Refundácia nákladov na činnosť klubu s účelom športu mládeže podľa bodového hodnotenia MSR v roku 2024
Bežecký klub Lysá pod Makytou
Účel: športová obuv a oblečenie</t>
  </si>
  <si>
    <t>25OZ0852</t>
  </si>
  <si>
    <t>Refundácia nákladov na činnosť klubu s účelom športu mládeže podľa bodového hodnotenia MSR v roku 2024
BŠK Banská Bystrica
Účel: čistá mzda trénera 01/2025</t>
  </si>
  <si>
    <t>Osoba 48</t>
  </si>
  <si>
    <t>Refundácia nákladov na činnosť klubu s účelom športu mládeže podľa bodového hodnotenia MSR v roku 2024
BŠK Banská Bystrica
Účel: čistá mzda trénera 02/2025</t>
  </si>
  <si>
    <t>Refundácia nákladov na činnosť klubu s účelom športu mládeže podľa bodového hodnotenia MSR v roku 2024
BŠK Banská Bystrica
Účel: čistá mzda trénera 03/2025</t>
  </si>
  <si>
    <t>Refundácia nákladov na činnosť klubu s účelom športu mládeže podľa bodového hodnotenia MSR v roku 2024
BŠK Banská Bystrica
Účel: čistá mzda trénera 04/2025
Časť nákladov</t>
  </si>
  <si>
    <t>25OZ0853</t>
  </si>
  <si>
    <t>Refundácia nákladov na prípravu športovca zaradeného v ZPM - Lukáš Rosenbaum
Cestovný príkaz
Termín: 3-20.7.2025
Účel: sústredenie Štrbské Pleso
Cestovné náhrady: stravné</t>
  </si>
  <si>
    <t>25OZ0854</t>
  </si>
  <si>
    <t>Refundácia nákladov na projekt Rozvoj chodeckej sekcie - Roman Benčík
Cestovný príkaz
Termín: 3-20.7.2025
Účel: sústredenie Štrbské Pleso
Trasa: Banská Bystrica-Štrbské Pleso a späť
Spôsob dopravy: AUV
Počet prepravovaných osôb: 4
Cestovné náhrady: cestovné + stravné</t>
  </si>
  <si>
    <t>25SHB0087</t>
  </si>
  <si>
    <t>Refundácia nákladov na projekt Rozvoj chodeckej sekcie - Roman Benčík
Cestovný príkaz
Termín: 3-20.7.2025
Účel: sústredenie Štrbské Pleso
Cestovné náhrady: ubytovanie pre 4 osoby
Časť nákladov</t>
  </si>
  <si>
    <t>36195677</t>
  </si>
  <si>
    <t>YORD, s.r.o.</t>
  </si>
  <si>
    <t>25OZ0855</t>
  </si>
  <si>
    <t>Cestovný príkaz
Termín: 31.8-16.9.2025
Účel: MS Tokio
Trasa: Nitra-Bratislava a späť
Spôsob dopravy: AUV
Počet prepravovaných osôb: 1
Cestovné náhrady: cestovné</t>
  </si>
  <si>
    <t>25OZ0856</t>
  </si>
  <si>
    <t>Cestovný príkaz
Termín: 4-11.8.2025
Účel: ME U20 Tampere FIN
Trasa: Sliač-Bratislava
Spôsob dopravy: AUV
Počet prepravovaných osôb: 1
Cestovné náhrady: cestovné</t>
  </si>
  <si>
    <t>25OZ0857</t>
  </si>
  <si>
    <t>Cestovný príkaz
Termín: 9-15.9.2025
Účel: MS Tokio
Trasa: Nitra-Bratislava a späť
Spôsob dopravy: AUV
Počet prepravovaných osôb: 1
Cestovné náhrady: cestovné</t>
  </si>
  <si>
    <t>25OZ0858</t>
  </si>
  <si>
    <t>Cestovný príkaz
Termín: 31.8-21.9.2025
Účel: MS Tokio
Trasa: Nitra-Bratislava a späť
Spôsob dopravy: AUV
Počet prepravovaných osôb: 1
Cestovné náhrady: cestovné</t>
  </si>
  <si>
    <t>16394593</t>
  </si>
  <si>
    <t>Cestovný príkaz - Katarína Adlerová
Termín: 31.8-21.9.2025
Účel: MS Tokio
Cestovné náhrady: extra batožina</t>
  </si>
  <si>
    <t>All Nippon Airways</t>
  </si>
  <si>
    <t>25OZ0859</t>
  </si>
  <si>
    <t>Cestovný príkaz
Termín: 31.8-18.9.2025
Účel: MS Tokio
Trasa: Leopoldov-Bratislava a späť
Spôsob dopravy: AUV
Počet prepravovaných osôb: 1
Cestovné náhrady: cestovné</t>
  </si>
  <si>
    <t>Cestovný príkaz - Viktória Forster
Termín: 31.8-18.9.2025
Účel: MS Tokio
Cestovné náhrady: extra batožina</t>
  </si>
  <si>
    <t>25OZ0862</t>
  </si>
  <si>
    <t>Refundácia nákladov na prípravu športovca zaradeného v TOP SAZ - Ema Hačundová
Cestovný príkaz
Termín: 12-25.4.2025
Účel: sústredenie Králiky
Cestovné náhrady: stravné</t>
  </si>
  <si>
    <t>Ema Hačundová</t>
  </si>
  <si>
    <t>Refundácia nákladov na prípravu športovca zaradeného v TOP SAZ - Ema Hačundová
Cestovný príkaz
Termín: 28.4.-16.5.2025
Účel: sústredenie Rím ITA
Cestovné náhrady: stravné</t>
  </si>
  <si>
    <t>166466147Z</t>
  </si>
  <si>
    <t>Refundácia nákladov na prípravu športovca zaradeného v TOP SAZ - Ema Hačundová
Cestovný príkaz
Termín: 28.4.-16.5.2025
Účel: sústredenie Rím ITA
Trasa: Budapešť-Rím 
Spôsob dopravy: lietadlo
Počet prepravovaných osôb: 1
Cestovné náhrady: letenka</t>
  </si>
  <si>
    <t>Wizz Air Hungary Légiközlekedési Zrt.</t>
  </si>
  <si>
    <t>DWAM-29691209</t>
  </si>
  <si>
    <t>Refundácia nákladov na prípravu športovca zaradeného v TOP SAZ - Ema Hačundová
Cestovný príkaz
Termín: 28.4.-16.5.2025
Účel: sústredenie Rím ITA
Trasa: Rím-Praha 
Spôsob dopravy: lietadlo
Počet prepravovaných osôb: 1
Cestovné náhrady: letenka</t>
  </si>
  <si>
    <t>1874, 1870</t>
  </si>
  <si>
    <t>7.5., 11.5.2025</t>
  </si>
  <si>
    <t>Refundácia nákladov na prípravu športovca zaradeného v TOP SAZ - Ema Hačundová
Cestovný príkaz
Termín: 28.4.-16.5.2025
Účel: sústredenie Rím ITA
Cestovné náhrady: 2x vstup fitness</t>
  </si>
  <si>
    <t>Le Dune Fitness</t>
  </si>
  <si>
    <t>63</t>
  </si>
  <si>
    <t>Refundácia nákladov na prípravu športovca zaradeného v TOP SAZ - Ema Hačundová
Cestovný príkaz
Termín: 28.4.-16.5.2025
Účel: sústredenie Rím ITA
Cestovné náhrady: ubytovanie 11-16.5.2025</t>
  </si>
  <si>
    <t>Guardia di Finanza
Centro Sportivo
Roma</t>
  </si>
  <si>
    <t>TER03736</t>
  </si>
  <si>
    <t xml:space="preserve">Refundácia nákladov na prípravu športovca zaradeného v TOP SAZ - Ema Hačundová
Cestovný príkaz
Termín: 16-18.5.2025
Účel: preteky Poděbrady CZ
Cestovné náhrady: ubytovanie </t>
  </si>
  <si>
    <t>00069175</t>
  </si>
  <si>
    <t>Hotelová škola Poděbrady</t>
  </si>
  <si>
    <t xml:space="preserve">Refundácia nákladov na prípravu športovca zaradeného v TOP SAZ - Ema Hačundová
Cestovný príkaz
Termín: 16-18.5.2025
Účel: preteky Poděbrady CZ
Cestovné náhrady: stravné </t>
  </si>
  <si>
    <t xml:space="preserve">Refundácia nákladov na prípravu športovca zaradeného v TOP SAZ - Ema Hačundová
Cestovný príkaz
Termín: 7-9.6.2025
Účel: preteky Innsbruck AT
Cestovné náhrady: stravné </t>
  </si>
  <si>
    <t>2025001313</t>
  </si>
  <si>
    <t xml:space="preserve">Refundácia nákladov na prípravu športovca zaradeného v TOP SAZ - Ema Hačundová
Cestovný príkaz
Termín: 7-9.6.2025
Účel: preteky Innsbruck AT
Cestovné náhrady: ubytovanie </t>
  </si>
  <si>
    <t>LOOMZ Living Bed &amp; Box GmbH
Innsbruck AT</t>
  </si>
  <si>
    <t>0119446</t>
  </si>
  <si>
    <t xml:space="preserve">Refundácia nákladov na prípravu športovca zaradeného v TOP SAZ - Ema Hačundová
Cestovný príkaz
Termín: 7-9.6.2025
Účel: preteky Innsbruck AT
Cestovné náhrady: štartovné </t>
  </si>
  <si>
    <t>Tiroler Leichtathletikverband Innsbruck</t>
  </si>
  <si>
    <t>PF250842</t>
  </si>
  <si>
    <t>1000140425</t>
  </si>
  <si>
    <t>Vecné odmeny pre víťazov - poháre
M-SR družstiev st. žiaci, 4.10.2025 Nitra</t>
  </si>
  <si>
    <t>Victory sport, spol. s .r.o.</t>
  </si>
  <si>
    <t>PF250849</t>
  </si>
  <si>
    <t>2025057</t>
  </si>
  <si>
    <t>Časomiera - M-SR družstiev st. žiaci, 4.10.2025 Nitra</t>
  </si>
  <si>
    <t>25OZ0866</t>
  </si>
  <si>
    <t>866</t>
  </si>
  <si>
    <t>Honorár za mediálne aktivity 1-7/2025</t>
  </si>
  <si>
    <t>Ing. Jaroslav Čermák</t>
  </si>
  <si>
    <t>Zrážková daň - Honorár za mediálne aktivity 1-7/2025-Čermák k faktúre PF250866</t>
  </si>
  <si>
    <t>Peter Macko</t>
  </si>
  <si>
    <t>Zrážková daň - Honorár za mediálne aktivity 1-7/2025-Macko k faktúre PF250866</t>
  </si>
  <si>
    <t>Zrážková daň - Honorár za mediálne aktivity 1-7/2025-Dávid k faktúre PF250866</t>
  </si>
  <si>
    <t>Ján Luky</t>
  </si>
  <si>
    <t>Zrážková daň - Honorár za mediálne aktivity 1-7/2025-Luky k faktúre PF250866</t>
  </si>
  <si>
    <t>25OZ0872</t>
  </si>
  <si>
    <t>127</t>
  </si>
  <si>
    <t>Refundácia nákladov na činnosť klubu s účelom športu mládeže podľa bodového hodnotenia MSR v roku 2024
Športový klub Atléti BS
Účel: športové náčinie
Časť nákladov</t>
  </si>
  <si>
    <t>45332550</t>
  </si>
  <si>
    <t>Tanad Sport, s.r.o.</t>
  </si>
  <si>
    <t>25OZ0869</t>
  </si>
  <si>
    <t>25FV016</t>
  </si>
  <si>
    <t>Refundácia nákladov na činnosť klubu s účelom športu mládeže podľa bodového hodnotenia MSR v roku 2024
ŠK Comenium pri IV. ZŠ Michalovce
Účel: preprava osôb Michalovce-Banská Bystrica a späť, 1.3.2025 HM jednotlivcov ml. žiaci
Časť nákladov</t>
  </si>
  <si>
    <t>44791623</t>
  </si>
  <si>
    <t>TRIMEDICAL Pharm D.S. s.r.o.</t>
  </si>
  <si>
    <t>25OZ0875</t>
  </si>
  <si>
    <t>0017, 0002</t>
  </si>
  <si>
    <t>24.7., 4.9.2025</t>
  </si>
  <si>
    <t>Refundácia nákladov na prípravu športovca zaradeného v ZPM - Monika Marjová
Účel: 2x fyzio</t>
  </si>
  <si>
    <t>56608527</t>
  </si>
  <si>
    <t>Mgr. Marián Fabian</t>
  </si>
  <si>
    <t>10003575949</t>
  </si>
  <si>
    <t>Refundácia nákladov na prípravu športovca zaradeného v ZPM - Monika Marjová
Účel: výživové doplnky</t>
  </si>
  <si>
    <t>202510830</t>
  </si>
  <si>
    <t>Refundácia nákladov na prípravu športovca zaradeného v ZPM - Monika Marjová
Účel: športové pomôcky</t>
  </si>
  <si>
    <t>28856406</t>
  </si>
  <si>
    <t>Lékárna Český ráj s.r.o.</t>
  </si>
  <si>
    <t>PF250757</t>
  </si>
  <si>
    <t>4</t>
  </si>
  <si>
    <t>Yaroslav Nechyporets</t>
  </si>
  <si>
    <t>a - atletika - kapitálové transfery</t>
  </si>
  <si>
    <t>PF250358</t>
  </si>
  <si>
    <t>6250369</t>
  </si>
  <si>
    <t>Nákup vozidla Toyota Corolla</t>
  </si>
  <si>
    <t>PF250823</t>
  </si>
  <si>
    <t>71/2025/66</t>
  </si>
  <si>
    <t>Nákup atletického vybavenia - súťažné prekážky, náhradný diel na doskočisko Atlantis</t>
  </si>
  <si>
    <t>25DPH0044</t>
  </si>
  <si>
    <t>Priznanie DPH z nadobudnutia tovaru z iného štátu EU, FP č. PF250823</t>
  </si>
  <si>
    <t>25OZ0873</t>
  </si>
  <si>
    <t xml:space="preserve">PREVOD
Refundácia nákladov na činnosť OAZ - Atletický zväz Bratislavy AZB 
Náhrada za stratu času pre dobrovoľníkov
Termín: 19-26.4.2025
1. kolo AZB družstiev ml, najml. Žiaci, BA
Počet osôb: 2
Rozsah: 118,5 odpracovaných hodín za 4,50 EUR/hod
</t>
  </si>
  <si>
    <t xml:space="preserve">PREVOD
Refundácia nákladov na činnosť OAZ - Atletický zväz Bratislavy AZB 
Náhrada za stratu času pre dobrovoľníkov
Termín: 29-30.4.2025
1. kolo AZB družstiev st. Žiaci, BA
Počet osôb: 3
Rozsah: 66,5 odpracovaných hodín za 4,50 EUR/hod
</t>
  </si>
  <si>
    <t>Osoba 53, 615, 27</t>
  </si>
  <si>
    <t xml:space="preserve">PREVOD
Refundácia nákladov na činnosť OAZ - Atletický zväz Bratislavy AZB 
Náhrada za stratu času pre dobrovoľníkov
Termín: 6-7.5.2025
2. kolo AZB družstiev st. Žiaci, BA
Počet osôb: 2
Rozsah: 48,5 odpracovaných hodín za 4,50 EUR/hod
</t>
  </si>
  <si>
    <t xml:space="preserve">Osoba 53, 615 </t>
  </si>
  <si>
    <t xml:space="preserve">Refundácia nákladov na činnosť OAZ - Atletický zväz Bratislavy AZB 
Náhrada za stratu času pre dobrovoľníkov
Termín: 16-17.5.2025
2. kolo AZB družstiev ml, najml. Žiaci, BA
Počet osôb: 3
Rozsah: 85 odpracovaných hodín za 4,50 EUR/hod
Časť nákladov
</t>
  </si>
  <si>
    <t>Osoba 34, 608, 27</t>
  </si>
  <si>
    <t xml:space="preserve">Refundácia nákladov na činnosť OAZ - Atletický zväz Bratislavy AZB 
Náhrada za stratu času pre dobrovoľníkov
Termín: 20-21.5.2025
3. kolo AZB družstiev st. Žiaci, BA
Počet osôb: 3
Rozsah: 87,5 odpracovaných hodín za 4,50 EUR/hod
</t>
  </si>
  <si>
    <t>Osoba 34, 53, 616</t>
  </si>
  <si>
    <t xml:space="preserve">Refundácia nákladov na činnosť OAZ - Atletický zväz Bratislavy AZB 
Náhrada za stratu času pre dobrovoľníkov
Termín: 24-25.5.2025
M-AZB techn. Disciplíny, BA
Počet osôb: 4
Rozsah: 75,5 odpracovaných hodín za 4,50 EUR/hod
</t>
  </si>
  <si>
    <t>Osoba 53, 615, 616, 27</t>
  </si>
  <si>
    <t xml:space="preserve">Refundácia nákladov na činnosť OAZ - Atletický zväz Bratislavy AZB 
Náhrada za stratu času pre dobrovoľníkov
Termín: 30-31.5.2025
M-AZB bežecké disciplíny, BA
Počet osôb: 3
Rozsah: 71 odpracovaných hodín za 4,50 EUR/hod
</t>
  </si>
  <si>
    <t>Osoba 608, 53, 615</t>
  </si>
  <si>
    <t>25OZ0876</t>
  </si>
  <si>
    <t>15105774856</t>
  </si>
  <si>
    <t>Refundácia nákladov na prípravu športovca zaradeného v ZPM - Šimon Kubaška
Účel: športová obuv
Časť nákladov</t>
  </si>
  <si>
    <t>1510629004</t>
  </si>
  <si>
    <t>25OZ0877</t>
  </si>
  <si>
    <t>SKADIN0000743251</t>
  </si>
  <si>
    <t>Refundácia nákladov na prípravu športovca zaradeného v ZPM - Nina Okuliarová
Účel: športové oblečenie</t>
  </si>
  <si>
    <t>SKADIN0000742975</t>
  </si>
  <si>
    <t>12503020000221370</t>
  </si>
  <si>
    <t>1510638636</t>
  </si>
  <si>
    <t>Refundácia nákladov na prípravu športovca zaradeného v ZPM - Nina Okuliarová
Účel: športové oblečenie
Časť nákladov</t>
  </si>
  <si>
    <t>25OZ0867</t>
  </si>
  <si>
    <t>49</t>
  </si>
  <si>
    <t>Refundácia nákladov na činnosť klubu - halová sezóna 2025
Telovýchovná jednota Stavbár Nitra
Cestovný príkaz
Termín: 25.1.2025
Účel: HM-SsAZ dorast, st. žiaci, dosp.
Trasa: Nitra-Ostrava CZ a späť
Spôsob dopravy: AUV
Počet prepravovaných osôb: 3
Cestovné náhrady: cestovné</t>
  </si>
  <si>
    <t>Silvie Ambrózy</t>
  </si>
  <si>
    <t>48</t>
  </si>
  <si>
    <t>Refundácia nákladov na činnosť klubu - halová sezóna 2025
Telovýchovná jednota Stavbár Nitra
Cestovný príkaz
Termín: 2.2.2025
Účel: HM AZB 2. časť
Trasa: Nitra-Viedeň AT a späť
Spôsob dopravy: AUV
Počet prepravovaných osôb: 3
Cestovné náhrady: cestovné</t>
  </si>
  <si>
    <t>50</t>
  </si>
  <si>
    <t>Refundácia nákladov na činnosť klubu - halová sezóna 2025
Telovýchovná jednota Stavbár Nitra
Cestovný príkaz
Termín: 6.2.2025
Účel: Ostrava Indoor II
Trasa: Nitra-Ostrava CZ a späť
Spôsob dopravy: AUV
Počet prepravovaných osôb: 3
Cestovné náhrady: cestovné</t>
  </si>
  <si>
    <t>0945115</t>
  </si>
  <si>
    <t>Refundácia nákladov na činnosť klubu - halová sezóna 2025
Telovýchovná jednota Stavbár Nitra
Účel: ubytovanie pre 4 osoby, HM SR juniori, Nyiregyháza HUN 7-8.3.2025
Časť nákladov</t>
  </si>
  <si>
    <t>Balázs Péter 4432</t>
  </si>
  <si>
    <t>25OZ0868</t>
  </si>
  <si>
    <t>58</t>
  </si>
  <si>
    <t xml:space="preserve">Refundácia nákladov na činnosť klubu s účelom športu mládeže podľa bodového hodnotenia MSR v roku 2024
AŠK Nad Medzou Spišská Nová Ves
Účel: 10x vstup fitness
</t>
  </si>
  <si>
    <t>1546</t>
  </si>
  <si>
    <t xml:space="preserve">Refundácia nákladov na činnosť klubu s účelom športu mládeže podľa bodového hodnotenia MSR v roku 2024
AŠK Nad Medzou Spišská Nová Ves
Účel: 34x vstup regenerácia
</t>
  </si>
  <si>
    <t>36719170</t>
  </si>
  <si>
    <t>AQUA KUBÍN, s.r.o.</t>
  </si>
  <si>
    <t>5, 10, 20</t>
  </si>
  <si>
    <t>Refundácia nákladov na činnosť klubu s účelom športu mládeže podľa bodového hodnotenia MSR v roku 2024
AŠK Nad Medzou Spišská Nová Ves
Cestovný príkaz
Termín: 18-21.8.2025
Účel: sústredenie Kubínska Hoľa
Trasa: Dolný Kubín-Beňová Lehota a späť
Spôsob dopravy: BUS
Počet prepravovaných osôb: 34
Cestovné náhrady: cestovné lístky
Časť nákladov</t>
  </si>
  <si>
    <t>36403411</t>
  </si>
  <si>
    <t>ARRIVA Liorbus, a.s.</t>
  </si>
  <si>
    <t>P190</t>
  </si>
  <si>
    <t>Refundácia nákladov na činnosť klubu s účelom športu mládeže podľa bodového hodnotenia MSR v roku 2024
AŠK Nad Medzou Spišská Nová Ves
Účel: štartovné
4. kolo VsAZ družstiev dorast, ml. žiaci, Košice 30.8.2025</t>
  </si>
  <si>
    <t>25OZ0871</t>
  </si>
  <si>
    <t>05112024</t>
  </si>
  <si>
    <t>Refundácia nákladov na činnosť klubu s účelom športu mládeže podľa bodového hodnotenia MSR v roku 2024
ŠK Run For Fun
Účel: prenájom telocvične 01-04/2025
Časť nákladov</t>
  </si>
  <si>
    <t>31780831</t>
  </si>
  <si>
    <t>Základná škola Vrútocká
Bratislava</t>
  </si>
  <si>
    <t>25OZ0874</t>
  </si>
  <si>
    <t>Refundácia nákladov na prípravu športovca zaradeného v ZPM - Romana Hrnčárová
Cestovný príkaz
Termín: 7-11.7.2025
Účel: sústredenie Račkova dolina
Cestovné náhrady: ubytovanie+ strava</t>
  </si>
  <si>
    <t>Refundácia nákladov na prípravu športovca zaradeného v ZPM - Romana Hrnčárová
Cestovný príkaz
Termín: 12-17.8.2025
Účel: sústredenie Račkova dolina
Cestovné náhrady: ubytovanie+ strava</t>
  </si>
  <si>
    <t>Refundácia nákladov na prípravu športovca zaradeného v ZPM - Romana Hrnčárová
Cestovný príkaz
Termín: 29.8.-5.9.2025
Účel: sústredenie Račkova dolina
Cestovné náhrady: ubytovanie+ strava</t>
  </si>
  <si>
    <t>25OZ0870</t>
  </si>
  <si>
    <t>2025/052</t>
  </si>
  <si>
    <t>Refundácia nákladov na činnosť klubu s účelom športu mládeže podľa bodového hodnotenia MSR v roku 2024
CVČ Liptovský Mikuláš
Účel: preprava osôb Liptovský Mikuláš-Nitra a späť, 7.9.2025, 4.kolo M-SsAZ družstiev st. žiaci Nitra</t>
  </si>
  <si>
    <t>2025/053</t>
  </si>
  <si>
    <t>Refundácia nákladov na činnosť klubu s účelom športu mládeže podľa bodového hodnotenia MSR v roku 2024
CVČ Liptovský Mikuláš
Účel: preprava osôb Liptovský Mikuláš-Martin a späť, 14.9.2025, M-SR st. žiaci, Martin</t>
  </si>
  <si>
    <t>PF250872</t>
  </si>
  <si>
    <t>ID 2024117</t>
  </si>
  <si>
    <t>Refundácia nákladov na činnosť klubu s účelom športu mládeže podľa bodového hodnotenia MSR v roku 2024
Atletický club Nové Zámky
Účel: Celková cena práce trénerov 12/2024
Časť nákladov</t>
  </si>
  <si>
    <t>Osoba 253, 254, 255, 256</t>
  </si>
  <si>
    <t>ID 2025017</t>
  </si>
  <si>
    <t>Refundácia nákladov na činnosť klubu s účelom športu mládeže podľa bodového hodnotenia MSR v roku 2024
Atletický club Nové Zámky
Účel: Celková cena práce trénerov 2/2025
Časť nákladov</t>
  </si>
  <si>
    <t>Osoba 254, 255, 256</t>
  </si>
  <si>
    <t>7/2024</t>
  </si>
  <si>
    <t>Refundácia nákladov na činnosť klubu s účelom športu mládeže podľa bodového hodnotenia MSR v roku 2024
Atletický club Nové Zámky
Účel: prenájom telocvične 01-02/2025
Časť nákladov</t>
  </si>
  <si>
    <t>00012432</t>
  </si>
  <si>
    <t>Spojená škola Komárňanská
Nové Zámky</t>
  </si>
  <si>
    <t>V20232191</t>
  </si>
  <si>
    <t>Refundácia nákladov na činnosť klubu s účelom športu mládeže podľa bodového hodnotenia MSR v roku 2024
Atletický club Nové Zámky
Cestovný príkaz
Termín: 18.1.2025
Účel: HM ZsAZ najml. žiaci
Trasa: Nové Zámky-Banská Bystrica a späť
Spôsob dopravy: AUV
Počet prepravovaných osôb: 4
Cestovné náhrady: cestovné
Časť nákladov</t>
  </si>
  <si>
    <t>Peter Straňovský</t>
  </si>
  <si>
    <t>V20232194</t>
  </si>
  <si>
    <t>Refundácia nákladov na činnosť klubu s účelom športu mládeže podľa bodového hodnotenia MSR v roku 2024
Atletický club Nové Zámky
Cestovný príkaz
Termín: 18.1. a 19.1.2025
Účel: HM ZsAZ najml. žiaci
Trasa: 2x Nové Zámky-Banská Bystrica a späť
Spôsob dopravy: AUV
Počet prepravovaných osôb: 5
Cestovné náhrady: cestovné
Časť nákladov</t>
  </si>
  <si>
    <t>V20232192</t>
  </si>
  <si>
    <t>Refundácia nákladov na činnosť klubu s účelom športu mládeže podľa bodového hodnotenia MSR v roku 2024
Atletický club Nové Zámky
Cestovný príkaz
Termín: 18.1.2025
Účel: HM ZsAZ najml. žiaci
Trasa: Tvrdošovce-Banská Bystrica a späť
Spôsob dopravy: AUV
Počet prepravovaných osôb: 4
Cestovné náhrady: cestovné
Časť nákladov</t>
  </si>
  <si>
    <t>Ing. Zsolt Csikós</t>
  </si>
  <si>
    <t>V20232193</t>
  </si>
  <si>
    <t>Refundácia nákladov na činnosť klubu s účelom športu mládeže podľa bodového hodnotenia MSR v roku 2024
Atletický club Nové Zámky
Cestovný príkaz
Termín: 18.1. a 19.1.2025
Účel: HM ZsAZ najml. žiaci
Trasa: 2x Nové Zámky-Banská Bystrica a späť
Spôsob dopravy: AUV
Počet prepravovaných osôb: 4
Cestovné náhrady: cestovné
Časť nákladov</t>
  </si>
  <si>
    <t>Juraj Szák</t>
  </si>
  <si>
    <t>NU-001458/25</t>
  </si>
  <si>
    <t>Refundácia nákladov na činnosť klubu s účelom športu mládeže podľa bodového hodnotenia MSR v roku 2024
Atletický club Nové Zámky
Účel: stravovanie 7-8.2.2025, MSR žiaci, Nyiregyháza HUN
Časť nákladov</t>
  </si>
  <si>
    <t>NAPKORONA UDVARHÁZ Kft.</t>
  </si>
  <si>
    <t>612500001</t>
  </si>
  <si>
    <t>Refundácia nákladov na činnosť klubu s účelom športu mládeže podľa bodového hodnotenia MSR v roku 2024
Atletický club Nové Zámky
Účel: preprava osôb 15.1.2025, Nové Zámky- Gyor a späť, tréning hala</t>
  </si>
  <si>
    <t>OSP-2025/0023</t>
  </si>
  <si>
    <t>Refundácia nákladov na činnosť klubu s účelom športu mládeže podľa bodového hodnotenia MSR v roku 2024
Atletický club Nové Zámky
Účel: prenájom haly na tréning 15.1.2025</t>
  </si>
  <si>
    <t>GYÖR PROJEKT Kft.</t>
  </si>
  <si>
    <t>Refundácia nákladov na činnosť klubu s účelom športu mládeže podľa bodového hodnotenia MSR v roku 2024
Atletický club Nové Zámky
Účel: Celková cena práce trénerov 1/2025
Časť nákladov</t>
  </si>
  <si>
    <t>V20232196</t>
  </si>
  <si>
    <t>Refundácia nákladov na činnosť klubu s účelom športu mládeže podľa bodového hodnotenia MSR v roku 2024
Atletický club Nové Zámky
Cestovný príkaz
Termín: 7-8.2.2025
Účel: MSR žiactva
Trasa: Nové Zámky-Nyiregyháza HUN a späť
Spôsob dopravy: AUV
Počet prepravovaných osôb: 4
Cestovné náhrady: cestovné
Časť nákladov</t>
  </si>
  <si>
    <t>V20232195</t>
  </si>
  <si>
    <t>Karol Juhász</t>
  </si>
  <si>
    <t>NYE2025/002014</t>
  </si>
  <si>
    <t>Refundácia nákladov na činnosť klubu s účelom športu mládeže podľa bodového hodnotenia MSR v roku 2024
Atletický club Nové Zámky
Účel: ubytovanie 7-8.2.2025 pre 7 osôb, MSR žiaci, Nyiregyháza HUN
Časť nákladov</t>
  </si>
  <si>
    <t>Nyíregyházi Egyetem</t>
  </si>
  <si>
    <t>1402025017</t>
  </si>
  <si>
    <t>Refundácia nákladov na činnosť klubu s účelom športu mládeže podľa bodového hodnotenia MSR v roku 2024
Atletický club Nové Zámky
Účel: prenájom telocvične 02/2025
Časť nákladov</t>
  </si>
  <si>
    <t>Stredná odborná škola stavebná
Nové Zámky</t>
  </si>
  <si>
    <t>V20232197</t>
  </si>
  <si>
    <t>Refundácia nákladov na činnosť klubu s účelom športu mládeže podľa bodového hodnotenia MSR v roku 2024
Atletický club Nové Zámky
Cestovný príkaz
Termín: 14-15.2.2025
Účel: MSR dorast
Trasa: Nové Zámky-Nyiregyháza HUN a späť
Spôsob dopravy: AUV
Počet prepravovaných osôb: 4
Cestovné náhrady: cestovné
Časť nákladov</t>
  </si>
  <si>
    <t>25OZ0655</t>
  </si>
  <si>
    <t>Cestovný príkaz
Termín: 8.8.2025
Účel: TIPOS PTS míting
Trasa: Borský Mikuláš-Banská Bystrica a späť
Spôsob dopravy: AUV
Počet prepravovaných osôb: 3
Cestovné náhrady: cestovné</t>
  </si>
  <si>
    <t>Roman Gazárek</t>
  </si>
  <si>
    <t>PF250864</t>
  </si>
  <si>
    <t>12500008</t>
  </si>
  <si>
    <t>Činnosť sekčnej trénerky v rámci sekcie šprintov - 03-06/2025</t>
  </si>
  <si>
    <t>45981337</t>
  </si>
  <si>
    <t>AnNa sport activities s.r.o.</t>
  </si>
  <si>
    <t>PF250865</t>
  </si>
  <si>
    <t>Lekárske zabezpečenie MS Tokio 31.8.-23.9.2025</t>
  </si>
  <si>
    <t>S &amp; A, spol. s r.o.</t>
  </si>
  <si>
    <t>25OZ0878</t>
  </si>
  <si>
    <t>1007525</t>
  </si>
  <si>
    <t>Refundácia nákladov na činnosť klubu - halová sezóna 2025 - Megy sport s.r.o.
Účel: regenerácia 
Časť nákladov</t>
  </si>
  <si>
    <t>17115426</t>
  </si>
  <si>
    <t>Peter SIMČÁK - SIMI</t>
  </si>
  <si>
    <t>PF250868</t>
  </si>
  <si>
    <t>20250082</t>
  </si>
  <si>
    <t>Lajnovanie štartovacích čiar a značiek na dráhe + geodetické vymeranie na štadiónoch v Nitre</t>
  </si>
  <si>
    <t>25DPH0047</t>
  </si>
  <si>
    <t>Priznanie DPH z nadobudnutia služby, FP č. PF250868</t>
  </si>
  <si>
    <t>PF250869</t>
  </si>
  <si>
    <t>Činnosť reprezentačného trénera mládeže U18 - 09/2025</t>
  </si>
  <si>
    <t>Zrážková daň - Činnosť reprezentačného trénera mládeže U18 - 09/2025 k faktúre PF250869</t>
  </si>
  <si>
    <t>DÚ0100259</t>
  </si>
  <si>
    <t>010/0259</t>
  </si>
  <si>
    <t>Bankový poplatok za úhradu zahraničnej faktúry k PF250757</t>
  </si>
  <si>
    <t>25OZ0881</t>
  </si>
  <si>
    <t>Cestovné poistenie 09/2025 pre 13 osôb
Časť nákladov</t>
  </si>
  <si>
    <t>Cestovné poistenie 09/2025 pre 74 osôb
Časť nákladov</t>
  </si>
  <si>
    <t>PF250875</t>
  </si>
  <si>
    <t>008/2025</t>
  </si>
  <si>
    <t>Služby športového odborníka v oblasti fyzioterapie a regenerácie - ME U23 Bergen NOR 15-21.7.2025</t>
  </si>
  <si>
    <t>55153143</t>
  </si>
  <si>
    <t>Bc. Veronika Vnenčáková - inMountain</t>
  </si>
  <si>
    <t>PF250873</t>
  </si>
  <si>
    <t>2025/5</t>
  </si>
  <si>
    <t>Činnosť športového odborníka - sekčný tréner mládeže 09/2025</t>
  </si>
  <si>
    <t>25OZ0888</t>
  </si>
  <si>
    <t>2025127</t>
  </si>
  <si>
    <t>Refundácia nákladov na činnosť klubu s účelom športu mládeže podľa bodového hodnotenia MSR v roku 2024
Atletický klub Bojničky
Účel: sústredenie Heľpa 4-9.8.2025, ubytovanie pre 22 osôb
Časť nákladov</t>
  </si>
  <si>
    <t>25OZ0883</t>
  </si>
  <si>
    <t>078156</t>
  </si>
  <si>
    <t>Refundácia nákladov na prípravu športovca zaradeného v ZPM - Petra Kusá
Účel: športová obuv</t>
  </si>
  <si>
    <t>adidas Espaňa, s.a.u.</t>
  </si>
  <si>
    <t>SKADIN0000687361</t>
  </si>
  <si>
    <t>Refundácia nákladov na prípravu športovca zaradeného v ZPM - Petra Kusá
Účel: športová obuv a oblečenie</t>
  </si>
  <si>
    <t>25021100585</t>
  </si>
  <si>
    <t>Refundácia nákladov na prípravu športovca zaradeného v ZPM - Petra Kusá
Účel: športové náčinie
Časť nákladov</t>
  </si>
  <si>
    <t>119/13</t>
  </si>
  <si>
    <t>Refundácia nákladov na prípravu športovca zaradeného v ZPM - Petra Kusá
Účel: permanentka regenerácia</t>
  </si>
  <si>
    <t>52720080</t>
  </si>
  <si>
    <t>Marko group s.r.o.</t>
  </si>
  <si>
    <t>Refundácia nákladov na prípravu športovca zaradeného v ZPM - Petra Kusá
Cestovný príkaz
Termín: 3-7.6.2025
Účel: chodecké preteky Frýdek-Místek + regeneračný pobyt Brno
Trasa: Martin-Frýdek Místek CZ-Brno-Martin a späť
Spôsob dopravy: AUV
Počet prepravovaných osôb: 1
Cestovné náhrady: cestovné</t>
  </si>
  <si>
    <t>VF-SFSK1001443/25</t>
  </si>
  <si>
    <t>DS-AEU-INV-SK-2025-17044</t>
  </si>
  <si>
    <t>Bixme LLC
US</t>
  </si>
  <si>
    <t>SKADIN0000704715</t>
  </si>
  <si>
    <t>25OZ0882</t>
  </si>
  <si>
    <t>Refundácia nákladov na prípravu športovca zaradeného v ZPM - Jakub Bátovský
Cestovný príkaz
Termín: 26.12-12.1.2025
Účel: sústredenie Trevelez ESP
Cestovné náhrady: stravné</t>
  </si>
  <si>
    <t>Jakub Bátovský</t>
  </si>
  <si>
    <t>25OZ0887</t>
  </si>
  <si>
    <t>OF20250026</t>
  </si>
  <si>
    <t>Cestovný príkaz - Ján Dömény
Termín: 12-14.9.2025
Účel: MSR U16 Martin
Cestovné náhrady: ubytovanie</t>
  </si>
  <si>
    <t>Cestovný príkaz - Ján Dömény
Termín: 12-14.9.2025
Účel: MSR U16 Martin
Cestovné náhrady: stravné</t>
  </si>
  <si>
    <t>25OZ0884</t>
  </si>
  <si>
    <t>SK152217151504</t>
  </si>
  <si>
    <t>Refundácia nákladov na prípravu športovca zaradeného v TOPTÍME MCRaŠ SR - Viktória Forster
Účel: športová obuv</t>
  </si>
  <si>
    <t>25OZ0889</t>
  </si>
  <si>
    <t>2025121</t>
  </si>
  <si>
    <t>Refundácia nákladov na činnosť klubu s účelom športu mládeže podľa bodového hodnotenia MSR v roku 2024
Športový klub Polície Žilina
Účel: ubytovanie na sústredení Vysoké Tatry 22.2-2.3.2025 - Kotianová</t>
  </si>
  <si>
    <t>2025212</t>
  </si>
  <si>
    <t>Refundácia nákladov na činnosť klubu s účelom športu mládeže podľa bodového hodnotenia MSR v roku 2024
Športový klub Polície Žilina
Účel: ubytovanie na sústredení Vysoké Tatry 17-23.4.2025 - Kotianová
Časť nákladov</t>
  </si>
  <si>
    <t>25OZ0886</t>
  </si>
  <si>
    <t>Refundácia nákladov na činnosť klubu s účelom športu mládeže podľa bodového hodnotenia MSR v roku 2024
Megy sport s.r.o.
Účel: prenájom telocvične 7-8/2025
Časť nákladov</t>
  </si>
  <si>
    <t>36086576</t>
  </si>
  <si>
    <t>Základná škola Ármina Vámbéryho
Dunajská Streda</t>
  </si>
  <si>
    <t>25OZ0895</t>
  </si>
  <si>
    <t>Náhrada za stratu času pre dobrovoľníkov
Termín: 26.4.2025
MSR 20km RW Záhorácka 20tka, Borský Mikuláš
Počet osôb: 1
Rozsah: 15 odpracovaných hodín za 4,50 EUR/hod</t>
  </si>
  <si>
    <t>Osoba 6</t>
  </si>
  <si>
    <t>25OZ0896</t>
  </si>
  <si>
    <t>Náhrada za stratu času pre dobrovoľníkov
Termín: 26-27.4.2025
MSR 10.000m Považská Bystrica
Počet osôb: 2
Rozsah: 31 odpracovaných hodín za 4,50 EUR/hod</t>
  </si>
  <si>
    <t>Osoba 6, 45</t>
  </si>
  <si>
    <t>25OZ0897</t>
  </si>
  <si>
    <t>Náhrada za stratu času pre dobrovoľníkov
Termín: 14-15.6.2025
MSR dorast + MSR viacboje, Banská Bystrica
Počet osôb: 5
Rozsah: 184 odpracovaných hodín za 4,50 EUR/hod</t>
  </si>
  <si>
    <t>Osoba 6, 377, 198, 10 ,64</t>
  </si>
  <si>
    <t>25OZ0900</t>
  </si>
  <si>
    <t>Náhrada za stratu času pre dobrovoľníkov
Termín: 29.8.2025
MSR družstvá dospelí, Martin
Počet osôb: 3
Rozsah: 64 odpracovaných hodín za 4,50 EUR/hod</t>
  </si>
  <si>
    <t>Osoba 45, 6, 143</t>
  </si>
  <si>
    <t>25OZ0890</t>
  </si>
  <si>
    <t>Náhrada za stratu času pre dobrovoľníkov
Termín: 8.2.2025
HMSR st. žiaci, Nyiregyháza HUN
Počet osôb: 1
Rozsah: 15,5 odpracovaných hodín za 4,50 EUR/hod</t>
  </si>
  <si>
    <t>Osoba 278</t>
  </si>
  <si>
    <t>25OZ0891</t>
  </si>
  <si>
    <t>Náhrada za stratu času pre dobrovoľníkov
Termín: 7-8.2.2025
HMSR st. žiaci, Nyiregyháza HUN
Počet osôb: 1
Rozsah: 25 odpracovaných hodín za 4,50 EUR/hod</t>
  </si>
  <si>
    <t>Osoba 595</t>
  </si>
  <si>
    <t>25OZ0892</t>
  </si>
  <si>
    <t>Náhrada za stratu času pre dobrovoľníkov
Termín: 14-15.2.2025
HMSR dorast, Nyiregyháza HUN
Počet osôb: 1
Rozsah: 21,5 odpracovaných hodín za 4,50 EUR/hod</t>
  </si>
  <si>
    <t>25OZ0901</t>
  </si>
  <si>
    <t>Náhrada za stratu času pre dobrovoľníkov
Termín: 14-15.2.2025
HMSR dorast, Nyiregyháza HUN
Počet osôb: 1
Rozsah: 24 odpracovaných hodín za 4,50 EUR/hod</t>
  </si>
  <si>
    <t>Osoba 9</t>
  </si>
  <si>
    <t>25OZ0894</t>
  </si>
  <si>
    <t>Náhrada za stratu času pre dobrovoľníkov
Termín: 14-16.3.2025
HMSR viacboje juniori, Nyiregyháza HUN
Počet osôb: 1
Rozsah: 41 odpracovaných hodín za 4,50 EUR/hod</t>
  </si>
  <si>
    <t>Osoba 10</t>
  </si>
  <si>
    <t>25OZ0893</t>
  </si>
  <si>
    <t>Náhrada za stratu času pre dobrovoľníkov
Termín: 20-21.2.2025
HMSR dospelí, Ostrava CZ
Počet osôb: 1
Rozsah: 26,5 odpracovaných hodín za 4,50 EUR/hod</t>
  </si>
  <si>
    <t>Osoba 45</t>
  </si>
  <si>
    <t>25OZ0899</t>
  </si>
  <si>
    <t>Náhrada za stratu času pre dobrovoľníkov
Termín: 12-13.7.2025
MSR juniori, Košice
Počet osôb: 3
Rozsah: 86 odpracovaných hodín za 4,50 EUR/hod</t>
  </si>
  <si>
    <t>Osoba 63, 376, 103</t>
  </si>
  <si>
    <t>25OZ0898</t>
  </si>
  <si>
    <t>Náhrada za stratu času pre dobrovoľníkov
Termín: 5-6.7.2025
MSR U23, viacboje, Nové Zámky
Počet osôb: 3
Rozsah: 108 odpracovaných hodín za 4,50 EUR/hod</t>
  </si>
  <si>
    <t>Osoba 353, 376, 45</t>
  </si>
  <si>
    <t>PF250870</t>
  </si>
  <si>
    <t>640791482</t>
  </si>
  <si>
    <t>Športová obuv</t>
  </si>
  <si>
    <t>PF250890</t>
  </si>
  <si>
    <t>AKP31</t>
  </si>
  <si>
    <t>Refundácia nákladov na činnosť klubu s účelom športu mládeže podľa bodového hodnotenia MSR v roku 2024
Atletický klub Šurany
Cestovný príkaz
Termín: 3.5.2025
Účel: 1. kolo družstiev ZsAZ dorastu, juniorov, dospelých, ml. žiactva a prípraviek, Nové Zámky
Trasa: Šurany-Nové Zámky a späť
Spôsob dopravy: AUV
Počet prepravovaných osôb: 3
Cestovné náhrady: cestovné</t>
  </si>
  <si>
    <t>AKP35</t>
  </si>
  <si>
    <t>Refundácia nákladov na činnosť klubu s účelom športu mládeže podľa bodového hodnotenia MSR v roku 2024
Atletický klub Šurany
Cestovný príkaz
Termín: 10.5.2025
Účel: 2. kolo družstiev ZsAZ st. žiactva a najml. žiactva, mládežnícka vrhačská súťaž. Piešťany
Trasa: Šurany-Piešťany a späť
Spôsob dopravy: AUV
Počet prepravovaných osôb: 3
Cestovné náhrady: cestovné
Časť nákladov</t>
  </si>
  <si>
    <t>PF250879</t>
  </si>
  <si>
    <t>2500168</t>
  </si>
  <si>
    <t>Ubytovanie 22-24.9., 27-30.9.2025 pre 8 osôb, MS v horských behoch, Španielsko</t>
  </si>
  <si>
    <t>25OZ0758</t>
  </si>
  <si>
    <t>PREVOD
Cestovný príkaz
Termín: 20-28.7.2025
Účel: Svetová univerziáda Bochum DE
Trasa: Nitra-Viedeň a späť
Spôsob dopravy: AUV
Počet prepravovaných osôb: 1
Cestovné náhrady: cestovné</t>
  </si>
  <si>
    <t>Lenka Kovačovicová</t>
  </si>
  <si>
    <t>25OZ0756</t>
  </si>
  <si>
    <t>615</t>
  </si>
  <si>
    <t>PREVOD
Cestovný príkaz
Termín: 18-24.7.2025
Účel: Svetová univerziáda Bochum DE
Trasa: Žilina-Bratislava a späť
Spôsob dopravy: vlak
Počet prepravovaných osôb: 2 (Comová)
Cestovné náhrady: cestovné</t>
  </si>
  <si>
    <t>Roman Coma</t>
  </si>
  <si>
    <t>25OZ0697</t>
  </si>
  <si>
    <t>PREVOD
Cestovný príkaz
Termín: 18-24.7.2025
Účel: Svetová univerziáda Bochum DE
Trasa: Sládkovičovo-Bratislava a späť
Spôsob dopravy: AUV
Počet prepravovaných osôb: 1
Cestovné náhrady: cestovné</t>
  </si>
  <si>
    <t>25OZ0696</t>
  </si>
  <si>
    <t>PREVOD
Cestovný príkaz
Termín: 21-28.7.2025
Účel: Svetová univerziáda Bochum DE
Trasa: Banská Bystrica-Bratislava a späť
Spôsob dopravy: AUV
Počet prepravovaných osôb: 1
Cestovné náhrady: cestovné</t>
  </si>
  <si>
    <t>Adam Antalec</t>
  </si>
  <si>
    <t>PF250882</t>
  </si>
  <si>
    <t>10137136</t>
  </si>
  <si>
    <t>Vykonanie analýzy - špecifický jedinečný identifikačný genetický profil - Hačundová, Burzalová</t>
  </si>
  <si>
    <t>Zentrum für Labormedizin
Swiss</t>
  </si>
  <si>
    <t>PF250878</t>
  </si>
  <si>
    <t>256035</t>
  </si>
  <si>
    <t>Ubytovanie 10-11.10.2025 - Christian Taylor, Banská Bystrica</t>
  </si>
  <si>
    <t>53100085</t>
  </si>
  <si>
    <t>PREASY, s.r.o.</t>
  </si>
  <si>
    <t>PF250880</t>
  </si>
  <si>
    <t>3250002194</t>
  </si>
  <si>
    <t>Technické zabezpečenie miestnosti 10.10.2025 pre 50 osôb - prednáška Ch. Taylora</t>
  </si>
  <si>
    <t>Univerzita Mateja Bela v BB</t>
  </si>
  <si>
    <t>PF250881</t>
  </si>
  <si>
    <t>FVPD250054</t>
  </si>
  <si>
    <t>Preprava atlétov 26-27.9.2025, Žilina-Kaposvár HU a späť, Lipt. Mikuláš-Kaposvár HUN a späť, Košice-Kaposvár HUN a späť
Medzištátny výjazd U16</t>
  </si>
  <si>
    <t>PF250887</t>
  </si>
  <si>
    <t>Potlač repre oblečenia - mikiny, bundy, polokošele</t>
  </si>
  <si>
    <t>25OZ0885</t>
  </si>
  <si>
    <t>102510001</t>
  </si>
  <si>
    <t>Refundácia nákladov na usporiadanie atl. Podujatia - Mariatálsky Štvanec
ŠK RUN FOR FUN
Účel: vecné ceny pre víťazov - trofeje</t>
  </si>
  <si>
    <t>56345046</t>
  </si>
  <si>
    <t>Tomáš Karas</t>
  </si>
  <si>
    <t>PF250889</t>
  </si>
  <si>
    <t>Fotoreport MS Tokio 2025 13-21.9.2025</t>
  </si>
  <si>
    <t>25DPH0048</t>
  </si>
  <si>
    <t>Priznanie DPH z nadobudnutia služby, FP č. PF250889</t>
  </si>
  <si>
    <t>25OZ0905</t>
  </si>
  <si>
    <t>Refundácia nákladov na prípravu športovca zaradeného v TOPTÍME MCRaŠ SR - Ján Volko
Účel: diagnostika pohybových schopností + služby trénera 01/2025</t>
  </si>
  <si>
    <t>Refundácia nákladov na prípravu športovca zaradeného v TOPTÍME MCRaŠ SR - Ján Volko
Účel: diagnostika pohybových schopností + služby trénera 02/2025</t>
  </si>
  <si>
    <t>FV250085</t>
  </si>
  <si>
    <t>Refundácia nákladov na prípravu športovca zaradeného v TOPTÍME MCRaŠ SR - Ján Volko
Účel: elektródy</t>
  </si>
  <si>
    <t>FV250238</t>
  </si>
  <si>
    <t>Refundácia nákladov na prípravu športovca zaradeného v TOPTÍME MCRaŠ SR - Ján Volko
Účel: športové pomôcky</t>
  </si>
  <si>
    <t>150650001</t>
  </si>
  <si>
    <t>Praxisdienst GmbH &amp; Co KG
Nemecko</t>
  </si>
  <si>
    <t>0110</t>
  </si>
  <si>
    <t>Refundácia nákladov na prípravu športovca zaradeného v TOPTÍME MCRaŠ SR - Ján Volko
Účel: krvný rozbor</t>
  </si>
  <si>
    <t>35766450</t>
  </si>
  <si>
    <t>Medirex, a.s.</t>
  </si>
  <si>
    <t>25VF00021</t>
  </si>
  <si>
    <t>Refundácia nákladov na prípravu športovca zaradeného v TOPTÍME MCRaŠ SR - Ján Volko
Účel: regeneračné nohavice - príslušenstvo</t>
  </si>
  <si>
    <t>VINT0046237</t>
  </si>
  <si>
    <t>Refundácia nákladov na prípravu športovca zaradeného v TOPTÍME MCRaŠ SR - Ján Volko
Účel: dynamo max subscription</t>
  </si>
  <si>
    <t>Vald Performance (Intl) Pty Ltd
Australia</t>
  </si>
  <si>
    <t>VINT0049974</t>
  </si>
  <si>
    <t>VINT0052812</t>
  </si>
  <si>
    <t>4F69AB81-0008</t>
  </si>
  <si>
    <t>Refundácia nákladov na prípravu športovca zaradeného v TOPTÍME MCRaŠ SR - Ján Volko
Účel: whoop členstvo 1 rok
Časť nákladov</t>
  </si>
  <si>
    <t>One Kenmore Square
USA</t>
  </si>
  <si>
    <t>25OZ0921</t>
  </si>
  <si>
    <t>VF1-0077/2025</t>
  </si>
  <si>
    <t>Refundácia nákladov na činnosť klubu s účelom športu mládeže podľa bodového hodnotenia MSR v roku 2024
NAŠA ATLETIKA
Účel: športové oblečenie - dresy</t>
  </si>
  <si>
    <t>92504087</t>
  </si>
  <si>
    <t>1.4., 27.4.2025</t>
  </si>
  <si>
    <t>Refundácia nákladov na činnosť klubu s účelom športu mládeže podľa bodového hodnotenia MSR v roku 2024
NAŠA ATLETIKA
Účel: športové oblečenie - ponožky</t>
  </si>
  <si>
    <t>04306554</t>
  </si>
  <si>
    <t>Sockshire s.r.o.</t>
  </si>
  <si>
    <t>Refundácia nákladov na činnosť klubu s účelom športu mládeže podľa bodového hodnotenia MSR v roku 2024
NAŠA ATLETIKA
Účel: trénerská činnosť 06/2025</t>
  </si>
  <si>
    <t>47032025</t>
  </si>
  <si>
    <t>Refundácia nákladov na činnosť klubu s účelom športu mládeže podľa bodového hodnotenia MSR v roku 2024
NAŠA ATLETIKA
Účel: doplnky výživy</t>
  </si>
  <si>
    <t>47652025</t>
  </si>
  <si>
    <t>Refundácia nákladov na činnosť klubu s účelom športu mládeže podľa bodového hodnotenia MSR v roku 2024
NAŠA ATLETIKA
Účel: doplnky výživy
Časť nákladov</t>
  </si>
  <si>
    <t>Refundácia nákladov na činnosť klubu s účelom športu mládeže podľa bodového hodnotenia MSR v roku 2024
NAŠA ATLETIKA
Účel: fyzioterapia pre 9 osôb
Časť nákladov</t>
  </si>
  <si>
    <t>20250483</t>
  </si>
  <si>
    <t>Refundácia nákladov na činnosť klubu s účelom športu mládeže podľa bodového hodnotenia MSR v roku 2024
NAŠA ATLETIKA
Účel: športové náčinie</t>
  </si>
  <si>
    <t>34867732</t>
  </si>
  <si>
    <t>Ján Tóth Z POLYTANU SK</t>
  </si>
  <si>
    <t>20250090</t>
  </si>
  <si>
    <t>06/2025</t>
  </si>
  <si>
    <t>Refundácia nákladov na činnosť klubu s účelom športu mládeže podľa bodového hodnotenia MSR v roku 2024
NAŠA ATLETIKA
Účel: trénerská činnosť 01/2025</t>
  </si>
  <si>
    <t>37127772</t>
  </si>
  <si>
    <t>Mgr. Denisa Štefanová</t>
  </si>
  <si>
    <t>Refundácia nákladov na činnosť klubu s účelom športu mládeže podľa bodového hodnotenia MSR v roku 2024
NAŠA ATLETIKA
Účel: trénerská činnosť 02/2025</t>
  </si>
  <si>
    <t>Refundácia nákladov na činnosť klubu s účelom športu mládeže podľa bodového hodnotenia MSR v roku 2024
NAŠA ATLETIKA
Účel: trénerská činnosť 03/2025</t>
  </si>
  <si>
    <t>Refundácia nákladov na činnosť klubu s účelom športu mládeže podľa bodového hodnotenia MSR v roku 2024
NAŠA ATLETIKA
Účel: trénerská činnosť 04/2025</t>
  </si>
  <si>
    <t>34/2025</t>
  </si>
  <si>
    <t>Refundácia nákladov na činnosť klubu s účelom športu mládeže podľa bodového hodnotenia MSR v roku 2024
NAŠA ATLETIKA
Účel: trénerská činnosť 07/2025</t>
  </si>
  <si>
    <t>05/2025</t>
  </si>
  <si>
    <t>Refundácia nákladov na činnosť klubu s účelom športu mládeže podľa bodového hodnotenia MSR v roku 2024
NAŠA ATLETIKA
Účel: trénerská činnosť 05/2025</t>
  </si>
  <si>
    <t>25OZ0914</t>
  </si>
  <si>
    <t>Cestovný príkaz
Termín: 4.10.2025
Účel: MSR družstiev žiactvo
Trasa: Nová Dubnica-Nitra a späť
Spôsob dopravy: AUV
Počet prepravovaných osôb: 1
Cestovné náhrady: cestovné</t>
  </si>
  <si>
    <t>25OZ0903</t>
  </si>
  <si>
    <t>Refundácia nákladov na činnosť klubu s účelom športu mládeže podľa bodového hodnotenia MSR v roku 2024
ŠK Triatlon Pezinok
Účel: prenájom posilňovne 1-2/2025
Časť nákladov</t>
  </si>
  <si>
    <t>Mestský podnik služieb Pezinok</t>
  </si>
  <si>
    <t>9102500273</t>
  </si>
  <si>
    <t>Refundácia nákladov na činnosť klubu s účelom športu mládeže podľa bodového hodnotenia MSR v roku 2024
ŠK Triatlon Pezinok
Účel: prenájom posilňovne 7/2025</t>
  </si>
  <si>
    <t>PF250892</t>
  </si>
  <si>
    <t>VF051/25</t>
  </si>
  <si>
    <t>Prenájom športovej haly 11.10.2025 - prednáška Ch. Taylora, Banská Bystrica</t>
  </si>
  <si>
    <t>Stredná športová škola 
Banská Bystrica</t>
  </si>
  <si>
    <t>25OZ0904</t>
  </si>
  <si>
    <t>25VF00393</t>
  </si>
  <si>
    <t>Refundácia nákladov na prípravu športovca zaradeného v ZPM - Timotej Vozár
Účel: regeneračné nohavice
Časť nákladov</t>
  </si>
  <si>
    <t>PF250891</t>
  </si>
  <si>
    <t>Služba Membery + implementácia služby - 10/2025
Časť nákladov</t>
  </si>
  <si>
    <t>Výroba a dodanie tabule, banneru Challenge Slovakia</t>
  </si>
  <si>
    <t>PREVOD
Refundácia nákladov na projekt Rozvoj chodeckej sekcie - Roman Benčík
Cestovný príkaz
Termín: 3-20.7.2025
Účel: sústredenie Štrbské Pleso
Cestovné náhrady: ubytovanie pre 4 osoby
Časť nákladov</t>
  </si>
  <si>
    <t>DÚ0100309</t>
  </si>
  <si>
    <t>010/0309</t>
  </si>
  <si>
    <t>Bankový poplatok za úhradu faktúry v zahraničnej mene k PF250882</t>
  </si>
  <si>
    <t>DÚ0090285</t>
  </si>
  <si>
    <t>009/0285</t>
  </si>
  <si>
    <t>DÚ0090157</t>
  </si>
  <si>
    <t>009/0157</t>
  </si>
  <si>
    <t>DÚ0060177</t>
  </si>
  <si>
    <t>006/0177</t>
  </si>
  <si>
    <t>DÚ0050144</t>
  </si>
  <si>
    <t>005/0144</t>
  </si>
  <si>
    <t>DÚ0060168</t>
  </si>
  <si>
    <t>006/0168</t>
  </si>
  <si>
    <t>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</si>
</sst>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80">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164" fontId="1" fillId="3" borderId="0" xfId="0" applyNumberFormat="1" applyFont="1" applyFill="1" applyAlignment="1" applyProtection="1">
      <alignment horizontal="right" vertical="top" wrapText="1"/>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21">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34" val="2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55" zoomScaleNormal="100" workbookViewId="0"/>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8" t="s">
        <v>0</v>
      </c>
      <c r="C1" s="317"/>
      <c r="D1" s="317"/>
    </row>
    <row r="2" spans="1:4" s="18" customFormat="1" ht="19.399999999999999"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5" x14ac:dyDescent="0.25">
      <c r="A6" s="268" t="s">
        <v>1356</v>
      </c>
      <c r="C6" s="205"/>
      <c r="D6" s="205"/>
    </row>
    <row r="7" spans="1:4" s="18" customFormat="1" ht="15" customHeight="1" x14ac:dyDescent="0.25">
      <c r="A7" s="296" t="s">
        <v>4</v>
      </c>
      <c r="C7" s="205"/>
      <c r="D7" s="205"/>
    </row>
    <row r="8" spans="1:4" s="18" customFormat="1" ht="15" customHeight="1" x14ac:dyDescent="0.25">
      <c r="A8" s="269" t="s">
        <v>1357</v>
      </c>
      <c r="C8" s="205"/>
      <c r="D8" s="205"/>
    </row>
    <row r="9" spans="1:4" s="18" customFormat="1" ht="15" customHeight="1" x14ac:dyDescent="0.25">
      <c r="A9" s="269" t="s">
        <v>1358</v>
      </c>
      <c r="C9" s="205"/>
      <c r="D9" s="205"/>
    </row>
    <row r="10" spans="1:4" s="18" customFormat="1" ht="15.75" customHeight="1" x14ac:dyDescent="0.25">
      <c r="A10" s="296" t="s">
        <v>1359</v>
      </c>
      <c r="C10" s="205"/>
      <c r="D10" s="205"/>
    </row>
    <row r="11" spans="1:4" s="18" customFormat="1" ht="42.75" customHeight="1" x14ac:dyDescent="0.25">
      <c r="A11" s="296" t="s">
        <v>1360</v>
      </c>
      <c r="C11" s="205"/>
      <c r="D11" s="205"/>
    </row>
    <row r="12" spans="1:4" s="18" customFormat="1" ht="20.5" customHeight="1" x14ac:dyDescent="0.25">
      <c r="A12" s="304" t="s">
        <v>1379</v>
      </c>
      <c r="C12" s="205"/>
      <c r="D12" s="205"/>
    </row>
    <row r="13" spans="1:4" s="18" customFormat="1" ht="23.5" customHeight="1" x14ac:dyDescent="0.25">
      <c r="A13" s="309"/>
      <c r="C13" s="205"/>
      <c r="D13" s="205"/>
    </row>
    <row r="14" spans="1:4" s="18" customFormat="1" ht="17.5" x14ac:dyDescent="0.25">
      <c r="A14" s="310" t="s">
        <v>5</v>
      </c>
      <c r="C14" s="205"/>
      <c r="D14" s="205"/>
    </row>
    <row r="15" spans="1:4" ht="16.399999999999999" customHeight="1" x14ac:dyDescent="0.25">
      <c r="A15" s="127"/>
      <c r="C15" s="21"/>
    </row>
    <row r="16" spans="1:4" ht="303" x14ac:dyDescent="0.25">
      <c r="A16" s="298" t="s">
        <v>6</v>
      </c>
      <c r="C16" s="21"/>
    </row>
    <row r="17" spans="1:4" ht="17.5" customHeight="1" x14ac:dyDescent="0.25">
      <c r="A17" s="21"/>
      <c r="C17" s="21"/>
    </row>
    <row r="18" spans="1:4" ht="226.4" customHeight="1" x14ac:dyDescent="0.25">
      <c r="A18" s="298" t="s">
        <v>7</v>
      </c>
      <c r="B18" s="257"/>
      <c r="C18" s="21"/>
    </row>
    <row r="19" spans="1:4" ht="30.65" customHeight="1" x14ac:dyDescent="0.25">
      <c r="A19" s="21"/>
      <c r="B19" s="257"/>
      <c r="C19" s="21"/>
    </row>
    <row r="20" spans="1:4" ht="26.25" customHeight="1" x14ac:dyDescent="0.25">
      <c r="A20" s="299" t="s">
        <v>8</v>
      </c>
      <c r="C20" s="21"/>
    </row>
    <row r="21" spans="1:4" ht="38" x14ac:dyDescent="0.25">
      <c r="A21" s="19" t="s">
        <v>9</v>
      </c>
      <c r="C21" s="318"/>
      <c r="D21" s="318"/>
    </row>
    <row r="22" spans="1:4" x14ac:dyDescent="0.25">
      <c r="C22" s="319"/>
      <c r="D22" s="318"/>
    </row>
    <row r="23" spans="1:4" ht="64" x14ac:dyDescent="0.25">
      <c r="A23" s="23" t="s">
        <v>1380</v>
      </c>
      <c r="C23" s="255"/>
      <c r="D23" s="256"/>
    </row>
    <row r="24" spans="1:4" ht="12.75" customHeight="1" x14ac:dyDescent="0.25">
      <c r="C24" s="315"/>
      <c r="D24" s="316"/>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1361</v>
      </c>
    </row>
    <row r="32" spans="1:4" ht="12.65" customHeight="1" x14ac:dyDescent="0.25"/>
    <row r="33" spans="1:3" ht="15.75" customHeight="1" x14ac:dyDescent="0.25">
      <c r="A33" s="19" t="s">
        <v>1362</v>
      </c>
    </row>
    <row r="34" spans="1:3" ht="12.65" customHeight="1" x14ac:dyDescent="0.25"/>
    <row r="35" spans="1:3" ht="52" x14ac:dyDescent="0.25">
      <c r="A35" s="19" t="s">
        <v>1364</v>
      </c>
    </row>
    <row r="36" spans="1:3" ht="12" customHeight="1" x14ac:dyDescent="0.25"/>
    <row r="37" spans="1:3" ht="25.5" x14ac:dyDescent="0.25">
      <c r="A37" s="271" t="s">
        <v>1363</v>
      </c>
    </row>
    <row r="39" spans="1:3" ht="77" x14ac:dyDescent="0.25">
      <c r="A39" s="23" t="s">
        <v>1365</v>
      </c>
    </row>
    <row r="40" spans="1:3" ht="12.75" customHeight="1" x14ac:dyDescent="0.25"/>
    <row r="41" spans="1:3" ht="26" x14ac:dyDescent="0.25">
      <c r="A41" s="19" t="s">
        <v>13</v>
      </c>
    </row>
    <row r="42" spans="1:3" ht="12.75" customHeight="1" x14ac:dyDescent="0.25"/>
    <row r="43" spans="1:3" ht="81.75" customHeight="1" x14ac:dyDescent="0.25">
      <c r="A43" s="294" t="s">
        <v>14</v>
      </c>
      <c r="C43" s="22"/>
    </row>
    <row r="44" spans="1:3" ht="64.5" customHeight="1" x14ac:dyDescent="0.25">
      <c r="A44" s="300" t="s">
        <v>1366</v>
      </c>
      <c r="C44" s="22"/>
    </row>
    <row r="45" spans="1:3" ht="12.75" customHeight="1" x14ac:dyDescent="0.25">
      <c r="A45" s="293"/>
      <c r="C45" s="22"/>
    </row>
    <row r="46" spans="1:3" ht="41.5" customHeight="1" x14ac:dyDescent="0.25">
      <c r="A46" s="301" t="s">
        <v>15</v>
      </c>
      <c r="C46" s="22"/>
    </row>
    <row r="47" spans="1:3" ht="11.5" customHeight="1" x14ac:dyDescent="0.25"/>
    <row r="48" spans="1:3" ht="13" x14ac:dyDescent="0.25">
      <c r="A48" s="302" t="s">
        <v>1367</v>
      </c>
    </row>
    <row r="49" spans="1:1" ht="12" customHeight="1" x14ac:dyDescent="0.25"/>
    <row r="50" spans="1:1" ht="39" x14ac:dyDescent="0.25">
      <c r="A50" s="19" t="s">
        <v>1368</v>
      </c>
    </row>
    <row r="51" spans="1:1" ht="12.75" customHeight="1" x14ac:dyDescent="0.25"/>
    <row r="52" spans="1:1" ht="75.5" x14ac:dyDescent="0.25">
      <c r="A52" s="19" t="s">
        <v>1369</v>
      </c>
    </row>
    <row r="53" spans="1:1" ht="12.75" customHeight="1" x14ac:dyDescent="0.25"/>
    <row r="54" spans="1:1" ht="38.5" x14ac:dyDescent="0.25">
      <c r="A54" s="19" t="s">
        <v>1370</v>
      </c>
    </row>
    <row r="56" spans="1:1" ht="13" x14ac:dyDescent="0.25">
      <c r="A56" s="19" t="s">
        <v>16</v>
      </c>
    </row>
    <row r="58" spans="1:1" ht="13" x14ac:dyDescent="0.25">
      <c r="A58" s="19" t="s">
        <v>17</v>
      </c>
    </row>
    <row r="60" spans="1:1" ht="121.75" customHeight="1" x14ac:dyDescent="0.25">
      <c r="A60" s="23" t="s">
        <v>1371</v>
      </c>
    </row>
    <row r="61" spans="1:1" ht="12.65" customHeight="1" x14ac:dyDescent="0.25">
      <c r="A61" s="23"/>
    </row>
    <row r="62" spans="1:1" ht="14.25" customHeight="1" x14ac:dyDescent="0.25">
      <c r="A62" s="19" t="s">
        <v>18</v>
      </c>
    </row>
    <row r="63" spans="1:1" ht="26" x14ac:dyDescent="0.25">
      <c r="A63" s="19" t="s">
        <v>19</v>
      </c>
    </row>
    <row r="64" spans="1:1" ht="28" customHeight="1" x14ac:dyDescent="0.25">
      <c r="A64" s="19" t="s">
        <v>1372</v>
      </c>
    </row>
    <row r="66" spans="1:1" ht="93.65" customHeight="1" x14ac:dyDescent="0.25">
      <c r="A66" s="23" t="s">
        <v>20</v>
      </c>
    </row>
    <row r="68" spans="1:1" ht="18" x14ac:dyDescent="0.25">
      <c r="A68" s="258" t="s">
        <v>21</v>
      </c>
    </row>
    <row r="70" spans="1:1" ht="174.65" customHeight="1" x14ac:dyDescent="0.25">
      <c r="A70" s="259" t="s">
        <v>22</v>
      </c>
    </row>
    <row r="71" spans="1:1" ht="13.4" customHeight="1" x14ac:dyDescent="0.25">
      <c r="A71" s="259"/>
    </row>
    <row r="72" spans="1:1" ht="173.5" customHeight="1" x14ac:dyDescent="0.25">
      <c r="A72" s="311" t="s">
        <v>1390</v>
      </c>
    </row>
    <row r="73" spans="1:1" ht="37.5" x14ac:dyDescent="0.25">
      <c r="A73" s="23" t="s">
        <v>1391</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5"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1381</v>
      </c>
    </row>
    <row r="96" spans="1:2" x14ac:dyDescent="0.25">
      <c r="A96" s="23"/>
    </row>
    <row r="97" spans="1:4" ht="13" x14ac:dyDescent="0.25">
      <c r="A97" s="260" t="s">
        <v>40</v>
      </c>
    </row>
    <row r="98" spans="1:4" ht="68.5" customHeight="1" x14ac:dyDescent="0.25">
      <c r="A98" s="23" t="s">
        <v>1382</v>
      </c>
    </row>
    <row r="99" spans="1:4" x14ac:dyDescent="0.25">
      <c r="A99" s="23"/>
    </row>
    <row r="100" spans="1:4" ht="13" x14ac:dyDescent="0.25">
      <c r="A100" s="260" t="s">
        <v>41</v>
      </c>
    </row>
    <row r="101" spans="1:4" ht="75.5" x14ac:dyDescent="0.25">
      <c r="A101" s="23" t="s">
        <v>1383</v>
      </c>
    </row>
    <row r="102" spans="1:4" x14ac:dyDescent="0.25">
      <c r="A102" s="23"/>
    </row>
    <row r="103" spans="1:4" ht="13" x14ac:dyDescent="0.25">
      <c r="A103" s="297" t="s">
        <v>42</v>
      </c>
    </row>
    <row r="104" spans="1:4" ht="50.5" x14ac:dyDescent="0.25">
      <c r="A104" s="23" t="s">
        <v>1384</v>
      </c>
    </row>
    <row r="105" spans="1:4" x14ac:dyDescent="0.25">
      <c r="A105" s="23"/>
      <c r="B105" s="20" t="s">
        <v>43</v>
      </c>
    </row>
    <row r="106" spans="1:4" ht="13" x14ac:dyDescent="0.25">
      <c r="A106" s="260" t="s">
        <v>44</v>
      </c>
    </row>
    <row r="107" spans="1:4" ht="71.25" customHeight="1" x14ac:dyDescent="0.25">
      <c r="A107" s="19" t="s">
        <v>1385</v>
      </c>
    </row>
    <row r="108" spans="1:4" ht="37.5" x14ac:dyDescent="0.25">
      <c r="A108" s="19" t="s">
        <v>1375</v>
      </c>
    </row>
    <row r="109" spans="1:4" ht="25" x14ac:dyDescent="0.25">
      <c r="A109" s="19" t="s">
        <v>45</v>
      </c>
    </row>
    <row r="110" spans="1:4" ht="10.5" customHeight="1" x14ac:dyDescent="0.25">
      <c r="D110" s="20" t="s">
        <v>43</v>
      </c>
    </row>
    <row r="111" spans="1:4" ht="99.75" customHeight="1" x14ac:dyDescent="0.25">
      <c r="A111" s="23" t="s">
        <v>1374</v>
      </c>
    </row>
    <row r="112" spans="1:4" ht="26" x14ac:dyDescent="0.25">
      <c r="A112" s="19" t="s">
        <v>1373</v>
      </c>
    </row>
    <row r="114" spans="1:2" ht="175" x14ac:dyDescent="0.25">
      <c r="A114" s="23" t="s">
        <v>1386</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1387</v>
      </c>
    </row>
    <row r="128" spans="1:2" ht="12.75" customHeight="1" x14ac:dyDescent="0.25">
      <c r="A128" s="307" t="s">
        <v>23</v>
      </c>
    </row>
    <row r="129" spans="1:1" ht="15.75" customHeight="1" x14ac:dyDescent="0.25">
      <c r="A129" s="306" t="s">
        <v>55</v>
      </c>
    </row>
    <row r="130" spans="1:1" ht="12.75" customHeight="1" x14ac:dyDescent="0.25">
      <c r="A130" s="23"/>
    </row>
    <row r="131" spans="1:1" ht="13" x14ac:dyDescent="0.25">
      <c r="A131" s="297" t="s">
        <v>56</v>
      </c>
    </row>
    <row r="132" spans="1:1" ht="40.75" customHeight="1" x14ac:dyDescent="0.25">
      <c r="A132" s="23" t="s">
        <v>1376</v>
      </c>
    </row>
    <row r="133" spans="1:1" ht="61.5" customHeight="1" x14ac:dyDescent="0.25">
      <c r="A133" s="303" t="s">
        <v>1388</v>
      </c>
    </row>
    <row r="134" spans="1:1" ht="13" x14ac:dyDescent="0.25">
      <c r="A134" s="260" t="s">
        <v>1389</v>
      </c>
    </row>
    <row r="135" spans="1:1" ht="101" x14ac:dyDescent="0.25">
      <c r="A135" s="303" t="s">
        <v>1377</v>
      </c>
    </row>
    <row r="136" spans="1:1" x14ac:dyDescent="0.25">
      <c r="A136"/>
    </row>
    <row r="137" spans="1:1" ht="71.5" customHeight="1" x14ac:dyDescent="0.25">
      <c r="A137" s="302" t="s">
        <v>1378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20" t="s">
        <v>57</v>
      </c>
      <c r="B1" s="320"/>
      <c r="C1" s="320"/>
      <c r="D1" s="320"/>
      <c r="E1" s="320"/>
      <c r="F1" s="320"/>
      <c r="G1" s="320"/>
      <c r="H1" s="320"/>
      <c r="I1" s="52"/>
      <c r="J1" s="37"/>
    </row>
    <row r="2" spans="1:11" ht="15.5" x14ac:dyDescent="0.35">
      <c r="A2" s="326" t="s">
        <v>58</v>
      </c>
      <c r="B2" s="326"/>
      <c r="C2" s="326"/>
      <c r="D2" s="326"/>
      <c r="E2" s="326"/>
      <c r="F2" s="326"/>
      <c r="G2" s="326"/>
      <c r="H2" s="324" t="str">
        <f>+Doklady!I100</f>
        <v>V2</v>
      </c>
      <c r="I2" s="324"/>
    </row>
    <row r="3" spans="1:11" ht="14" x14ac:dyDescent="0.3">
      <c r="A3" s="40"/>
      <c r="B3" s="40"/>
      <c r="C3" s="40"/>
      <c r="D3" s="40"/>
      <c r="E3" s="40"/>
      <c r="F3" s="40"/>
      <c r="G3" s="40"/>
      <c r="H3" s="325">
        <f>+Doklady!I101</f>
        <v>45887</v>
      </c>
      <c r="I3" s="325"/>
    </row>
    <row r="4" spans="1:11" ht="15.75" customHeight="1" x14ac:dyDescent="0.3">
      <c r="A4" s="41" t="s">
        <v>59</v>
      </c>
      <c r="B4" s="321" t="s">
        <v>60</v>
      </c>
      <c r="C4" s="322"/>
      <c r="D4" s="322"/>
      <c r="E4" s="323"/>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20" priority="2" stopIfTrue="1">
      <formula>$A78&lt;&gt;""</formula>
    </cfRule>
  </conditionalFormatting>
  <conditionalFormatting sqref="A8:I76 I78">
    <cfRule type="expression" dxfId="119" priority="7" stopIfTrue="1">
      <formula>$A8&lt;&gt;""</formula>
    </cfRule>
  </conditionalFormatting>
  <conditionalFormatting sqref="B78:H2888">
    <cfRule type="expression" dxfId="118" priority="3" stopIfTrue="1">
      <formula>$A78&lt;&gt;""</formula>
    </cfRule>
  </conditionalFormatting>
  <conditionalFormatting sqref="D2886:D2913">
    <cfRule type="expression" dxfId="117"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53125" defaultRowHeight="12.5" x14ac:dyDescent="0.25"/>
  <cols>
    <col min="1" max="1" width="11.54296875" style="29" customWidth="1"/>
    <col min="2" max="2" width="62.81640625" style="29" customWidth="1"/>
    <col min="3" max="4" width="11.54296875" style="29" customWidth="1"/>
    <col min="5" max="6" width="11.453125" style="29" customWidth="1"/>
    <col min="7" max="7" width="8.81640625" style="253" hidden="1" customWidth="1"/>
    <col min="8" max="16384" width="11.453125" style="29"/>
  </cols>
  <sheetData>
    <row r="1" spans="1:7" s="27" customFormat="1" ht="35.25" customHeight="1" x14ac:dyDescent="0.3">
      <c r="A1" s="329" t="s">
        <v>311</v>
      </c>
      <c r="B1" s="330"/>
      <c r="C1" s="174">
        <v>45688</v>
      </c>
      <c r="D1" s="26"/>
      <c r="G1" s="252">
        <v>45688</v>
      </c>
    </row>
    <row r="2" spans="1:7" ht="14" x14ac:dyDescent="0.3">
      <c r="A2" s="28"/>
      <c r="B2" s="28"/>
      <c r="G2" s="252">
        <v>45716</v>
      </c>
    </row>
    <row r="3" spans="1:7" ht="14" x14ac:dyDescent="0.3">
      <c r="A3" s="30" t="s">
        <v>312</v>
      </c>
      <c r="B3" s="327" t="str">
        <f>INDEX(Adr!B:B,Doklady!B102+1)</f>
        <v>Slovenský atletický zväz</v>
      </c>
      <c r="C3" s="327"/>
      <c r="D3" s="327"/>
      <c r="G3" s="252">
        <v>45747</v>
      </c>
    </row>
    <row r="4" spans="1:7" ht="14" x14ac:dyDescent="0.3">
      <c r="A4" s="30" t="s">
        <v>313</v>
      </c>
      <c r="B4" s="29" t="str">
        <f>RIGHT("0000"&amp;INDEX(Adr!A:A,Doklady!B102+1),8)</f>
        <v>36063835</v>
      </c>
      <c r="G4" s="252">
        <v>45777</v>
      </c>
    </row>
    <row r="5" spans="1:7" ht="14" x14ac:dyDescent="0.3">
      <c r="A5" s="30" t="s">
        <v>314</v>
      </c>
      <c r="B5" s="29" t="str">
        <f>INDEX(Adr!D:D,Doklady!B102+1)&amp;", "&amp;INDEX(Adr!E:E,Doklady!B102+1)</f>
        <v>Olympijské námestie 14290/1, Bratislava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1742560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1742560</v>
      </c>
      <c r="G15" s="252"/>
    </row>
    <row r="16" spans="1:7" ht="14" x14ac:dyDescent="0.3">
      <c r="G16" s="252"/>
    </row>
    <row r="17" spans="1:5" ht="72" customHeight="1" x14ac:dyDescent="0.25">
      <c r="A17" s="328" t="s">
        <v>328</v>
      </c>
      <c r="B17" s="328"/>
      <c r="C17" s="328"/>
      <c r="D17" s="328"/>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pageSetUpPr fitToPage="1"/>
  </sheetPr>
  <dimension ref="A1:Z145"/>
  <sheetViews>
    <sheetView tabSelected="1" topLeftCell="A19" zoomScaleNormal="100" workbookViewId="0">
      <selection sqref="A1:I131"/>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32.15" customHeight="1" x14ac:dyDescent="0.35">
      <c r="A1" s="350" t="s">
        <v>1502</v>
      </c>
      <c r="B1" s="350"/>
      <c r="C1" s="350"/>
      <c r="D1" s="350"/>
      <c r="E1" s="350"/>
      <c r="F1" s="350"/>
      <c r="G1" s="350"/>
      <c r="H1" s="350"/>
      <c r="I1" s="350"/>
    </row>
    <row r="2" spans="1:26" ht="7.5" customHeight="1" x14ac:dyDescent="0.2">
      <c r="C2" s="8"/>
      <c r="D2" s="8"/>
      <c r="E2" s="8"/>
      <c r="F2" s="8"/>
      <c r="G2" s="8"/>
      <c r="H2" s="8"/>
      <c r="I2" s="8"/>
    </row>
    <row r="3" spans="1:26" s="9" customFormat="1" ht="26.15" customHeight="1" x14ac:dyDescent="0.25">
      <c r="B3" s="160" t="s">
        <v>59</v>
      </c>
      <c r="C3" s="351" t="str">
        <f>INDEX(Adr!B2:B87,Doklady!B102)</f>
        <v>Slovenský atletický zväz</v>
      </c>
      <c r="D3" s="351"/>
      <c r="E3" s="351"/>
      <c r="F3" s="351"/>
      <c r="G3" s="215"/>
      <c r="H3" s="215"/>
      <c r="I3" s="65" t="str">
        <f>Doklady!I100</f>
        <v>V2</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INDEX(Adr!A2:A89,Doklady!B102)</f>
        <v>36063835</v>
      </c>
      <c r="I4" s="65">
        <f>Doklady!I101</f>
        <v>45887</v>
      </c>
      <c r="J4" s="85"/>
      <c r="K4" s="85"/>
      <c r="L4" s="85"/>
      <c r="M4" s="85"/>
      <c r="N4" s="85"/>
      <c r="O4" s="85"/>
      <c r="P4" s="85"/>
      <c r="Q4" s="85"/>
      <c r="R4" s="85"/>
      <c r="S4" s="85"/>
      <c r="T4" s="85"/>
      <c r="U4" s="85"/>
      <c r="V4" s="85"/>
      <c r="W4" s="85"/>
      <c r="X4" s="85"/>
      <c r="Y4" s="85"/>
      <c r="Z4" s="85"/>
    </row>
    <row r="5" spans="1:26" s="9" customFormat="1" ht="13" x14ac:dyDescent="0.3">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INDEX(Adr!D2:D89,Doklady!B102)&amp;", "&amp;INDEX(Adr!E2:E89,Doklady!B102)&amp;", "&amp;INDEX(Adr!F2:F89,Doklady!B102)</f>
        <v>Olympijské námestie 14290/1, Bratislava, 831 04</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52" t="s">
        <v>333</v>
      </c>
      <c r="F9" s="353"/>
      <c r="J9" s="8"/>
      <c r="L9" s="118"/>
      <c r="M9" s="118"/>
      <c r="N9" s="118"/>
      <c r="O9" s="118"/>
      <c r="P9" s="118"/>
      <c r="Q9" s="118"/>
      <c r="R9" s="118"/>
      <c r="S9" s="118"/>
    </row>
    <row r="10" spans="1:26" ht="18" x14ac:dyDescent="0.4">
      <c r="A10" s="69" t="s">
        <v>317</v>
      </c>
      <c r="B10" s="70" t="s">
        <v>318</v>
      </c>
      <c r="C10" s="126">
        <f>SUMIF(FP!J:J,Doklady!$B$1&amp;A10,FP!D:D)</f>
        <v>0</v>
      </c>
      <c r="D10" s="126">
        <f>C10-E10</f>
        <v>0</v>
      </c>
      <c r="E10" s="346">
        <f>SUMIF(K:K,A10,I:I)</f>
        <v>0</v>
      </c>
      <c r="F10" s="347"/>
      <c r="L10" s="120" t="s">
        <v>334</v>
      </c>
      <c r="M10" s="118"/>
      <c r="N10" s="118"/>
      <c r="O10" s="118"/>
      <c r="P10" s="118"/>
      <c r="Q10" s="118"/>
      <c r="R10" s="118"/>
      <c r="S10" s="118"/>
    </row>
    <row r="11" spans="1:26" ht="18" x14ac:dyDescent="0.4">
      <c r="A11" s="69" t="s">
        <v>319</v>
      </c>
      <c r="B11" s="70" t="s">
        <v>320</v>
      </c>
      <c r="C11" s="126">
        <f>SUMIF(FP!J:J,Doklady!$B$1&amp;A11,FP!D:D)</f>
        <v>1742560</v>
      </c>
      <c r="D11" s="126">
        <f>+C11-E11</f>
        <v>1742559.9999999995</v>
      </c>
      <c r="E11" s="354">
        <f>+I39-I42+I44-I47</f>
        <v>4.6566128730773926E-10</v>
      </c>
      <c r="F11" s="355"/>
      <c r="J11" s="176"/>
      <c r="L11" s="161" t="str">
        <f>L41</f>
        <v>a - atletika - bežné transfery</v>
      </c>
      <c r="M11" s="118"/>
      <c r="N11" s="118"/>
      <c r="O11" s="118"/>
      <c r="P11" s="118"/>
      <c r="Q11" s="118"/>
      <c r="R11" s="118"/>
      <c r="S11" s="118"/>
    </row>
    <row r="12" spans="1:26" ht="18" x14ac:dyDescent="0.4">
      <c r="A12" s="69" t="s">
        <v>321</v>
      </c>
      <c r="B12" s="70" t="s">
        <v>322</v>
      </c>
      <c r="C12" s="126">
        <f>SUMIF(FP!J:J,Doklady!$B$1&amp;A12,FP!D:D)</f>
        <v>0</v>
      </c>
      <c r="D12" s="126">
        <f>C12-E12</f>
        <v>0</v>
      </c>
      <c r="E12" s="346">
        <f>SUMIF(K:K,A12,I:I)</f>
        <v>0</v>
      </c>
      <c r="F12" s="347"/>
      <c r="J12" s="177"/>
      <c r="L12" s="161" t="str">
        <f>L42</f>
        <v>a - atletika - kapitálové transfery</v>
      </c>
      <c r="N12" s="118"/>
      <c r="O12" s="118"/>
      <c r="P12" s="118"/>
      <c r="Q12" s="118"/>
      <c r="R12" s="118"/>
      <c r="S12" s="118"/>
    </row>
    <row r="13" spans="1:26" ht="18" x14ac:dyDescent="0.4">
      <c r="A13" s="69" t="s">
        <v>323</v>
      </c>
      <c r="B13" s="70" t="s">
        <v>324</v>
      </c>
      <c r="C13" s="126">
        <f>SUMIF(FP!J:J,Doklady!$B$1&amp;A13,FP!D:D)</f>
        <v>0</v>
      </c>
      <c r="D13" s="126">
        <f>C13-E13</f>
        <v>0</v>
      </c>
      <c r="E13" s="346">
        <f>SUMIF(K:K,A13,I:I)</f>
        <v>0</v>
      </c>
      <c r="F13" s="347"/>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5">
      <c r="I15" s="9"/>
    </row>
    <row r="16" spans="1:26" s="9" customFormat="1" ht="13" x14ac:dyDescent="0.3">
      <c r="A16" s="117" t="s">
        <v>335</v>
      </c>
      <c r="B16" s="338" t="s">
        <v>336</v>
      </c>
      <c r="C16" s="339"/>
      <c r="D16" s="339"/>
      <c r="E16" s="339"/>
      <c r="F16" s="339"/>
      <c r="G16" s="339"/>
      <c r="H16" s="340"/>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41" t="s">
        <v>339</v>
      </c>
      <c r="C17" s="341"/>
      <c r="D17" s="341"/>
      <c r="E17" s="341"/>
      <c r="F17" s="341"/>
      <c r="G17" s="341"/>
      <c r="H17" s="341"/>
      <c r="I17" s="73">
        <f>SUMIF(FP!I:I,Doklady!$B$1&amp;A17,FP!D:D)</f>
        <v>1742560</v>
      </c>
      <c r="T17" s="86"/>
    </row>
    <row r="18" spans="1:20" x14ac:dyDescent="0.2">
      <c r="A18" s="135" t="s">
        <v>340</v>
      </c>
      <c r="B18" s="341" t="s">
        <v>341</v>
      </c>
      <c r="C18" s="341"/>
      <c r="D18" s="341"/>
      <c r="E18" s="341"/>
      <c r="F18" s="341"/>
      <c r="G18" s="341"/>
      <c r="H18" s="341"/>
      <c r="I18" s="73">
        <f>SUMIF(FP!I:I,Doklady!$B$1&amp;A18,FP!D:D)</f>
        <v>0</v>
      </c>
    </row>
    <row r="19" spans="1:20" x14ac:dyDescent="0.2">
      <c r="A19" s="115" t="s">
        <v>342</v>
      </c>
      <c r="B19" s="341" t="s">
        <v>343</v>
      </c>
      <c r="C19" s="341"/>
      <c r="D19" s="341"/>
      <c r="E19" s="341"/>
      <c r="F19" s="341"/>
      <c r="G19" s="341"/>
      <c r="H19" s="341"/>
      <c r="I19" s="73">
        <f>SUMIF(FP!I:I,Doklady!$B$1&amp;A19,FP!D:D)</f>
        <v>0</v>
      </c>
    </row>
    <row r="20" spans="1:20" x14ac:dyDescent="0.2">
      <c r="A20" s="135" t="s">
        <v>344</v>
      </c>
      <c r="B20" s="335" t="s">
        <v>345</v>
      </c>
      <c r="C20" s="336"/>
      <c r="D20" s="336"/>
      <c r="E20" s="336"/>
      <c r="F20" s="336"/>
      <c r="G20" s="336"/>
      <c r="H20" s="337"/>
      <c r="I20" s="73">
        <f>SUMIF(FP!I:I,Doklady!$B$1&amp;A20,FP!D:D)</f>
        <v>0</v>
      </c>
      <c r="T20" s="86"/>
    </row>
    <row r="21" spans="1:20" x14ac:dyDescent="0.2">
      <c r="A21" s="115" t="s">
        <v>346</v>
      </c>
      <c r="B21" s="335" t="s">
        <v>347</v>
      </c>
      <c r="C21" s="336"/>
      <c r="D21" s="336"/>
      <c r="E21" s="336"/>
      <c r="F21" s="336"/>
      <c r="G21" s="336"/>
      <c r="H21" s="337"/>
      <c r="I21" s="73">
        <f>SUMIF(FP!I:I,Doklady!$B$1&amp;A21,FP!D:D)</f>
        <v>0</v>
      </c>
      <c r="T21" s="86"/>
    </row>
    <row r="22" spans="1:20" x14ac:dyDescent="0.2">
      <c r="A22" s="135" t="s">
        <v>348</v>
      </c>
      <c r="B22" s="342" t="s">
        <v>349</v>
      </c>
      <c r="C22" s="343"/>
      <c r="D22" s="343"/>
      <c r="E22" s="343"/>
      <c r="F22" s="343"/>
      <c r="G22" s="343"/>
      <c r="H22" s="344"/>
      <c r="I22" s="73">
        <f>SUMIF(FP!I:I,Doklady!$B$1&amp;A22,FP!D:D)</f>
        <v>0</v>
      </c>
      <c r="T22" s="86"/>
    </row>
    <row r="23" spans="1:20" x14ac:dyDescent="0.2">
      <c r="A23" s="115" t="s">
        <v>350</v>
      </c>
      <c r="B23" s="335" t="s">
        <v>351</v>
      </c>
      <c r="C23" s="336"/>
      <c r="D23" s="336"/>
      <c r="E23" s="336"/>
      <c r="F23" s="336"/>
      <c r="G23" s="336"/>
      <c r="H23" s="337"/>
      <c r="I23" s="73">
        <f>SUMIF(FP!I:I,Doklady!$B$1&amp;A23,FP!D:D)</f>
        <v>0</v>
      </c>
      <c r="T23" s="86"/>
    </row>
    <row r="24" spans="1:20" x14ac:dyDescent="0.2">
      <c r="A24" s="135" t="s">
        <v>352</v>
      </c>
      <c r="B24" s="335" t="s">
        <v>353</v>
      </c>
      <c r="C24" s="336"/>
      <c r="D24" s="336"/>
      <c r="E24" s="336"/>
      <c r="F24" s="336"/>
      <c r="G24" s="336"/>
      <c r="H24" s="337"/>
      <c r="I24" s="73">
        <f>SUMIF(FP!I:I,Doklady!$B$1&amp;A24,FP!D:D)</f>
        <v>0</v>
      </c>
      <c r="T24" s="86"/>
    </row>
    <row r="25" spans="1:20" x14ac:dyDescent="0.2">
      <c r="A25" s="115" t="s">
        <v>354</v>
      </c>
      <c r="B25" s="358" t="s">
        <v>355</v>
      </c>
      <c r="C25" s="359"/>
      <c r="D25" s="359"/>
      <c r="E25" s="359"/>
      <c r="F25" s="359"/>
      <c r="G25" s="359"/>
      <c r="H25" s="360"/>
      <c r="I25" s="73">
        <f>SUMIF(FP!I:I,Doklady!$B$1&amp;A25,FP!D:D)</f>
        <v>0</v>
      </c>
      <c r="T25" s="86"/>
    </row>
    <row r="26" spans="1:20" x14ac:dyDescent="0.2">
      <c r="A26" s="135" t="s">
        <v>356</v>
      </c>
      <c r="B26" s="335" t="s">
        <v>357</v>
      </c>
      <c r="C26" s="336"/>
      <c r="D26" s="336"/>
      <c r="E26" s="336"/>
      <c r="F26" s="336"/>
      <c r="G26" s="336"/>
      <c r="H26" s="337"/>
      <c r="I26" s="73">
        <f>SUMIF(FP!I:I,Doklady!$B$1&amp;A26,FP!D:D)</f>
        <v>0</v>
      </c>
      <c r="T26" s="86"/>
    </row>
    <row r="27" spans="1:20" x14ac:dyDescent="0.2">
      <c r="A27" s="115" t="s">
        <v>358</v>
      </c>
      <c r="B27" s="335" t="s">
        <v>359</v>
      </c>
      <c r="C27" s="336"/>
      <c r="D27" s="336"/>
      <c r="E27" s="336"/>
      <c r="F27" s="336"/>
      <c r="G27" s="336"/>
      <c r="H27" s="337"/>
      <c r="I27" s="73">
        <f>SUMIF(FP!I:I,Doklady!$B$1&amp;A27,FP!D:D)</f>
        <v>0</v>
      </c>
      <c r="T27" s="86"/>
    </row>
    <row r="28" spans="1:20" x14ac:dyDescent="0.2">
      <c r="A28" s="135" t="s">
        <v>360</v>
      </c>
      <c r="B28" s="335" t="s">
        <v>361</v>
      </c>
      <c r="C28" s="336"/>
      <c r="D28" s="336"/>
      <c r="E28" s="336"/>
      <c r="F28" s="336"/>
      <c r="G28" s="336"/>
      <c r="H28" s="337"/>
      <c r="I28" s="73">
        <f>SUMIF(FP!I:I,Doklady!$B$1&amp;A28,FP!D:D)</f>
        <v>0</v>
      </c>
      <c r="T28" s="86"/>
    </row>
    <row r="29" spans="1:20" x14ac:dyDescent="0.2">
      <c r="A29" s="115" t="s">
        <v>362</v>
      </c>
      <c r="B29" s="335" t="s">
        <v>363</v>
      </c>
      <c r="C29" s="336"/>
      <c r="D29" s="336"/>
      <c r="E29" s="336"/>
      <c r="F29" s="336"/>
      <c r="G29" s="336"/>
      <c r="H29" s="337"/>
      <c r="I29" s="73">
        <f>SUMIF(FP!I:I,Doklady!$B$1&amp;A29,FP!D:D)</f>
        <v>0</v>
      </c>
      <c r="T29" s="86"/>
    </row>
    <row r="30" spans="1:20" hidden="1" x14ac:dyDescent="0.2">
      <c r="A30" s="135" t="s">
        <v>364</v>
      </c>
      <c r="B30" s="335"/>
      <c r="C30" s="336"/>
      <c r="D30" s="336"/>
      <c r="E30" s="336"/>
      <c r="F30" s="336"/>
      <c r="G30" s="336"/>
      <c r="H30" s="337"/>
      <c r="I30" s="73">
        <f>SUMIF(FP!I:I,Doklady!$B$1&amp;A30,FP!D:D)</f>
        <v>0</v>
      </c>
      <c r="T30" s="86"/>
    </row>
    <row r="31" spans="1:20" hidden="1" x14ac:dyDescent="0.2">
      <c r="A31" s="115" t="s">
        <v>365</v>
      </c>
      <c r="B31" s="335"/>
      <c r="C31" s="336"/>
      <c r="D31" s="336"/>
      <c r="E31" s="336"/>
      <c r="F31" s="336"/>
      <c r="G31" s="336"/>
      <c r="H31" s="337"/>
      <c r="I31" s="73">
        <f>SUMIF(FP!I:I,Doklady!$B$1&amp;A31,FP!D:D)</f>
        <v>0</v>
      </c>
      <c r="T31" s="86"/>
    </row>
    <row r="32" spans="1:20" hidden="1" x14ac:dyDescent="0.2">
      <c r="A32" s="135" t="s">
        <v>366</v>
      </c>
      <c r="B32" s="331"/>
      <c r="C32" s="332"/>
      <c r="D32" s="332"/>
      <c r="E32" s="332"/>
      <c r="F32" s="332"/>
      <c r="G32" s="332"/>
      <c r="H32" s="333"/>
      <c r="I32" s="73">
        <f>SUMIF(FP!I:I,Doklady!$B$1&amp;A32,FP!D:D)</f>
        <v>0</v>
      </c>
      <c r="T32" s="86"/>
    </row>
    <row r="33" spans="1:21" hidden="1" x14ac:dyDescent="0.2">
      <c r="A33" s="115" t="s">
        <v>367</v>
      </c>
      <c r="B33" s="331"/>
      <c r="C33" s="332"/>
      <c r="D33" s="332"/>
      <c r="E33" s="332"/>
      <c r="F33" s="332"/>
      <c r="G33" s="332"/>
      <c r="H33" s="333"/>
      <c r="I33" s="73">
        <f>SUMIF(FP!I:I,Doklady!$B$1&amp;A33,FP!D:D)</f>
        <v>0</v>
      </c>
      <c r="T33" s="86"/>
    </row>
    <row r="34" spans="1:21" hidden="1" x14ac:dyDescent="0.2">
      <c r="A34" s="135" t="s">
        <v>368</v>
      </c>
      <c r="B34" s="334"/>
      <c r="C34" s="334"/>
      <c r="D34" s="334"/>
      <c r="E34" s="334"/>
      <c r="F34" s="334"/>
      <c r="G34" s="334"/>
      <c r="H34" s="334"/>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335</v>
      </c>
      <c r="B38" s="67" t="str">
        <f>"Šport "&amp;K40</f>
        <v>Šport atletika</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348512</v>
      </c>
      <c r="G39" s="78">
        <f>+MAX(I39-C39-D39-E39-F39-H39,0)</f>
        <v>1314048</v>
      </c>
      <c r="H39" s="78">
        <f>+IFERROR(VLOOKUP(K40&amp;" - kapitálové transfery",B$53:C$90,2,0),0)</f>
        <v>80000</v>
      </c>
      <c r="I39" s="73">
        <f>SUMIF(FP!K:K,K40,FP!D:D)</f>
        <v>1742560</v>
      </c>
      <c r="L39" s="84">
        <f>COUNTIF(FP!N:N,Doklady!B1&amp;"aK")</f>
        <v>1</v>
      </c>
      <c r="T39" s="86"/>
    </row>
    <row r="40" spans="1:21" x14ac:dyDescent="0.2">
      <c r="A40" s="115" t="s">
        <v>338</v>
      </c>
      <c r="B40" s="116" t="s">
        <v>377</v>
      </c>
      <c r="C40" s="78">
        <f>DSUM(Doklady!A103:J9981,"GGG",Spolu!L40:M42)</f>
        <v>0</v>
      </c>
      <c r="D40" s="78">
        <f>DSUM(Doklady!A103:J9981,"GGG",Spolu!N40:O42)</f>
        <v>513047.73999999941</v>
      </c>
      <c r="E40" s="78">
        <f>DSUM(Doklady!A103:J9981,"GGG",Spolu!P40:Q42)</f>
        <v>530504.49</v>
      </c>
      <c r="F40" s="78">
        <f>DSUM(Doklady!A103:J9981,"GGG",Spolu!R40:S42)</f>
        <v>344552.18000000005</v>
      </c>
      <c r="G40" s="78">
        <f>DSUM(Doklady!A103:J9981,"GGG",Spolu!T40:U42)-H40</f>
        <v>274455.58999999997</v>
      </c>
      <c r="H40" s="78">
        <f>+IFERROR(VLOOKUP(K40&amp;" - kapitálové transfery",B$53:D$90,3,0),0)</f>
        <v>80000</v>
      </c>
      <c r="I40" s="73">
        <f>+C40+D40+E40+F40+G40+H40</f>
        <v>1742559.9999999995</v>
      </c>
      <c r="J40" s="218" t="str">
        <f>+K45</f>
        <v>.</v>
      </c>
      <c r="K40" s="218" t="str">
        <f>IF(L38&gt;0,INDEX(FP!K:K,Doklady!B2),".")</f>
        <v>atletika</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atletika - bežné transfery</v>
      </c>
      <c r="M41" s="120">
        <v>1</v>
      </c>
      <c r="N41" s="161" t="str">
        <f>+L41</f>
        <v>a - atletika - bežné transfery</v>
      </c>
      <c r="O41" s="120">
        <v>2</v>
      </c>
      <c r="P41" s="161" t="str">
        <f>+L41</f>
        <v>a - atletika - bežné transfery</v>
      </c>
      <c r="Q41" s="120">
        <v>3</v>
      </c>
      <c r="R41" s="161" t="str">
        <f>+L41</f>
        <v>a - atletika - bežné transfery</v>
      </c>
      <c r="S41" s="120">
        <v>4</v>
      </c>
      <c r="T41" s="161" t="str">
        <f>+L41</f>
        <v>a - atletika - bežné transfery</v>
      </c>
      <c r="U41" s="120">
        <v>5</v>
      </c>
    </row>
    <row r="42" spans="1:21" ht="10.5" customHeight="1" x14ac:dyDescent="0.2">
      <c r="A42" s="115" t="s">
        <v>338</v>
      </c>
      <c r="B42" s="116" t="s">
        <v>380</v>
      </c>
      <c r="C42" s="73">
        <f>+C40</f>
        <v>0</v>
      </c>
      <c r="D42" s="216">
        <f>+D40</f>
        <v>513047.73999999941</v>
      </c>
      <c r="E42" s="216">
        <f>+E40</f>
        <v>530504.49</v>
      </c>
      <c r="F42" s="216">
        <f>+MIN(F39:F40)</f>
        <v>344552.18000000005</v>
      </c>
      <c r="G42" s="216">
        <f>+MIN(G39+MAX(F39-F40,0)-MAX(E40-E39,0)-MAX(D40-D39,0)-MAX(C40-C39,0),G40)</f>
        <v>274455.58999999997</v>
      </c>
      <c r="H42" s="216">
        <f>+MIN(H39:H40)</f>
        <v>80000</v>
      </c>
      <c r="I42" s="73">
        <f>+C42+D42+E42+MIN(F39:F40)+G42+H42</f>
        <v>1742559.9999999995</v>
      </c>
      <c r="J42" s="219">
        <f>+K47</f>
        <v>0</v>
      </c>
      <c r="K42" s="219">
        <f>+I42-H42</f>
        <v>1662559.9999999995</v>
      </c>
      <c r="L42" s="161" t="str">
        <f>+SUBSTITUTE(L41,"bežné","kapitálové")</f>
        <v>a - atletika - kapitálové transfery</v>
      </c>
      <c r="M42" s="120">
        <v>1</v>
      </c>
      <c r="N42" s="161" t="str">
        <f>+L42</f>
        <v>a - atletika - kapitálové transfery</v>
      </c>
      <c r="O42" s="120">
        <v>2</v>
      </c>
      <c r="P42" s="161" t="str">
        <f>+L42</f>
        <v>a - atletika - kapitálové transfery</v>
      </c>
      <c r="Q42" s="120">
        <v>3</v>
      </c>
      <c r="R42" s="161" t="str">
        <f>+L42</f>
        <v>a - atletika - kapitálové transfery</v>
      </c>
      <c r="S42" s="120">
        <v>4</v>
      </c>
      <c r="T42" s="161" t="str">
        <f>+L42</f>
        <v>a - atletika - kapitálové transfery</v>
      </c>
      <c r="U42" s="120">
        <v>5</v>
      </c>
    </row>
    <row r="43" spans="1:21" ht="31.5"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DSUM(Doklady!A103:J9981,"GGG",Spolu!L45:M47)</f>
        <v>0</v>
      </c>
      <c r="D45" s="78">
        <f>DSUM(Doklady!A103:J9981,"GGG",Spolu!N45:O47)</f>
        <v>0</v>
      </c>
      <c r="E45" s="78">
        <f>DSUM(Doklady!A103:J9981,"GGG",Spolu!P45:Q47)</f>
        <v>0</v>
      </c>
      <c r="F45" s="78">
        <f>DSUM(Doklady!A103:J9981,"GGG",Spolu!R45:S47)</f>
        <v>0</v>
      </c>
      <c r="G45" s="78">
        <f>DSUM(Doklady!A103:J9981,"GGG",Spolu!T45:U47)-H45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ht="10.5"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48"/>
      <c r="B50" s="349"/>
      <c r="C50" s="349"/>
      <c r="D50" s="349"/>
      <c r="E50" s="349"/>
      <c r="F50" s="349"/>
      <c r="G50" s="349"/>
      <c r="H50" s="349"/>
      <c r="I50" s="349"/>
      <c r="T50" s="86"/>
    </row>
    <row r="51" spans="1:20" x14ac:dyDescent="0.2">
      <c r="A51" s="112"/>
      <c r="B51" s="113"/>
      <c r="C51" s="111"/>
      <c r="D51" s="114"/>
      <c r="E51" s="114"/>
      <c r="F51" s="114"/>
      <c r="G51" s="222"/>
      <c r="H51" s="114"/>
      <c r="I51" s="114"/>
      <c r="T51" s="86"/>
    </row>
    <row r="52" spans="1:20" ht="21"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atletika - bežné transfery</v>
      </c>
      <c r="C53" s="73">
        <f>IF(A53&lt;&gt;"",INDEX(FP!D:D,Doklady!B$2+(ROW()-53)),"")</f>
        <v>1662560</v>
      </c>
      <c r="D53" s="73">
        <f>IF(A53&lt;&gt;"",Doklady!I1-Doklady!J1,"")</f>
        <v>1662560.0000000005</v>
      </c>
      <c r="E53" s="73">
        <f>IF(A53&lt;&gt;"",MIN(D53,C53)*Doklady!C1/(1-Doklady!C1),"")</f>
        <v>0</v>
      </c>
      <c r="F53" s="71">
        <f>IF(A53&lt;&gt;"",Doklady!J1,"")</f>
        <v>0</v>
      </c>
      <c r="G53" s="73">
        <f>+IFERROR(HLOOKUP(IF(RIGHT(B53,15)="bežné transfery",LEFT(B53,LEN(B53)-18),0),$J$40:$K$42,3,0),MIN(C53,D53))</f>
        <v>1662559.9999999995</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K</v>
      </c>
      <c r="M53" s="84" t="str">
        <f>K53&amp;L53</f>
        <v>026 02K</v>
      </c>
      <c r="T53" s="86"/>
    </row>
    <row r="54" spans="1:20" ht="12" customHeight="1" x14ac:dyDescent="0.2">
      <c r="A54" s="75" t="str">
        <f>Doklady!D2</f>
        <v>a</v>
      </c>
      <c r="B54" s="119" t="str">
        <f>Doklady!H2</f>
        <v>atletika - kapitálové transfery</v>
      </c>
      <c r="C54" s="73">
        <f>IF(A54&lt;&gt;"",INDEX(FP!D:D,Doklady!B$2+(ROW()-53)),"")</f>
        <v>80000</v>
      </c>
      <c r="D54" s="73">
        <f>IF(A54&lt;&gt;"",Doklady!I2-Doklady!J2,"")</f>
        <v>80000</v>
      </c>
      <c r="E54" s="73">
        <f>IF(A54&lt;&gt;"",MIN(D54,C54)*Doklady!C2/(1-Doklady!C2),"")</f>
        <v>0</v>
      </c>
      <c r="F54" s="71">
        <f>IF(A54&lt;&gt;"",Doklady!J2,"")</f>
        <v>0</v>
      </c>
      <c r="G54" s="73">
        <f t="shared" ref="G54:G117" si="0">+IFERROR(HLOOKUP(IF(RIGHT(B54,15)="bežné transfery",LEFT(B54,LEN(B54)-18),0),$J$40:$K$42,3,0),MIN(C54,D54))</f>
        <v>80000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026 02</v>
      </c>
      <c r="L54" s="84" t="str">
        <f>IF(A54&lt;&gt;"",INDEX(FP!H:H,Doklady!B$2+(ROW()-52)),"")</f>
        <v>B</v>
      </c>
      <c r="M54" s="84" t="str">
        <f t="shared" ref="M54:M117" si="3">K54&amp;L54</f>
        <v>026 02B</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5">
      <c r="A130" s="226" t="str">
        <f>Doklady!D66</f>
        <v/>
      </c>
      <c r="B130" s="227" t="s">
        <v>327</v>
      </c>
      <c r="C130" s="228">
        <f>SUM(C53:C129)</f>
        <v>1742560</v>
      </c>
      <c r="D130" s="228">
        <f t="shared" ref="D130:I130" si="9">SUM(D53:D129)</f>
        <v>1742560.0000000005</v>
      </c>
      <c r="E130" s="228">
        <f t="shared" si="9"/>
        <v>0</v>
      </c>
      <c r="F130" s="228">
        <f t="shared" si="9"/>
        <v>0</v>
      </c>
      <c r="G130" s="228">
        <f t="shared" si="9"/>
        <v>1742559.9999999995</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395</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396</v>
      </c>
      <c r="B139" s="9"/>
      <c r="C139" s="74"/>
      <c r="D139" s="74"/>
      <c r="E139" s="74"/>
      <c r="F139" s="74"/>
      <c r="G139" s="74"/>
      <c r="H139" s="74"/>
      <c r="I139" s="74"/>
      <c r="J139" s="85"/>
    </row>
    <row r="140" spans="1:26" ht="12.5" x14ac:dyDescent="0.25">
      <c r="A140" s="9"/>
      <c r="B140" s="281"/>
      <c r="C140" s="229"/>
      <c r="D140" s="361"/>
      <c r="E140" s="361"/>
      <c r="F140" s="361"/>
      <c r="G140" s="361"/>
      <c r="H140" s="361"/>
      <c r="I140" s="361"/>
      <c r="J140" s="85"/>
    </row>
    <row r="141" spans="1:26" ht="68.25" customHeight="1" x14ac:dyDescent="0.25">
      <c r="A141" s="9"/>
      <c r="B141" s="283" t="s">
        <v>397</v>
      </c>
      <c r="C141" s="214"/>
      <c r="D141" s="345" t="s">
        <v>398</v>
      </c>
      <c r="E141" s="345"/>
      <c r="F141" s="345"/>
      <c r="G141" s="345"/>
      <c r="H141" s="345"/>
      <c r="I141" s="345"/>
      <c r="J141" s="85"/>
    </row>
    <row r="142" spans="1:26" ht="12.5" x14ac:dyDescent="0.25">
      <c r="A142" s="9"/>
      <c r="B142" s="282"/>
      <c r="C142" s="214"/>
      <c r="D142" s="263"/>
      <c r="E142" s="263"/>
      <c r="F142" s="263"/>
      <c r="G142" s="263"/>
      <c r="H142" s="263"/>
      <c r="I142" s="263"/>
      <c r="J142" s="85"/>
    </row>
    <row r="143" spans="1:26" ht="12.5" x14ac:dyDescent="0.25">
      <c r="A143" s="9"/>
      <c r="B143" s="282"/>
      <c r="C143" s="214"/>
      <c r="D143" s="263"/>
      <c r="E143" s="263"/>
      <c r="F143" s="263"/>
      <c r="G143" s="263"/>
      <c r="H143" s="263"/>
      <c r="I143" s="263"/>
      <c r="J143" s="85"/>
    </row>
    <row r="144" spans="1:26" ht="12.5" x14ac:dyDescent="0.25">
      <c r="A144" s="9"/>
      <c r="B144" s="283"/>
      <c r="C144" s="214"/>
      <c r="D144" s="263"/>
      <c r="E144" s="263"/>
      <c r="F144" s="263"/>
      <c r="G144" s="263"/>
      <c r="H144" s="263"/>
      <c r="I144" s="263"/>
      <c r="J144" s="85"/>
    </row>
    <row r="145" spans="2:2" ht="12.5" x14ac:dyDescent="0.25">
      <c r="B145" s="266"/>
    </row>
  </sheetData>
  <sheetProtection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116" priority="43" stopIfTrue="1" operator="lessThanOrEqual">
      <formula>0</formula>
    </cfRule>
    <cfRule type="cellIs" dxfId="115" priority="44" stopIfTrue="1" operator="greaterThan">
      <formula>0</formula>
    </cfRule>
  </conditionalFormatting>
  <conditionalFormatting sqref="D53:D129">
    <cfRule type="expression" dxfId="114" priority="31" stopIfTrue="1">
      <formula>$C53=$D53</formula>
    </cfRule>
    <cfRule type="expression" dxfId="113" priority="33" stopIfTrue="1">
      <formula>$C53&lt;&gt;$D53</formula>
    </cfRule>
  </conditionalFormatting>
  <conditionalFormatting sqref="E9:F9">
    <cfRule type="expression" dxfId="112" priority="38" stopIfTrue="1">
      <formula>SUM($E$10:$F$14)&gt;0</formula>
    </cfRule>
  </conditionalFormatting>
  <conditionalFormatting sqref="G53:G129">
    <cfRule type="expression" dxfId="111" priority="13" stopIfTrue="1">
      <formula>$C53=$G53</formula>
    </cfRule>
    <cfRule type="expression" dxfId="110" priority="14" stopIfTrue="1">
      <formula>$C53&lt;&gt;$G53</formula>
    </cfRule>
  </conditionalFormatting>
  <conditionalFormatting sqref="I42">
    <cfRule type="cellIs" dxfId="109" priority="1" stopIfTrue="1" operator="greaterThan">
      <formula>0</formula>
    </cfRule>
  </conditionalFormatting>
  <conditionalFormatting sqref="I47">
    <cfRule type="cellIs" dxfId="108" priority="15" stopIfTrue="1" operator="greaterThan">
      <formula>0</formula>
    </cfRule>
  </conditionalFormatting>
  <conditionalFormatting sqref="I53:I129">
    <cfRule type="cellIs" dxfId="107" priority="40" stopIfTrue="1" operator="equal">
      <formula>0</formula>
    </cfRule>
    <cfRule type="cellIs" dxfId="106"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72" orientation="portrait"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pageSetUpPr fitToPage="1"/>
  </sheetPr>
  <dimension ref="A1:Y4981"/>
  <sheetViews>
    <sheetView topLeftCell="A100" zoomScaleNormal="100" workbookViewId="0">
      <selection activeCell="D107" sqref="D107"/>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a - atletika - bežné transfery</v>
      </c>
      <c r="B1" s="232" t="str">
        <f>INDEX(Adr!A:A,B102+1)</f>
        <v>36063835</v>
      </c>
      <c r="C1" s="233">
        <f>IF(ROW()&lt;=B$3,INDEX(FP!E:E,B$2+ROW()-1),"")</f>
        <v>0</v>
      </c>
      <c r="D1" s="234" t="str">
        <f>IF(ROW()&lt;=B$3,INDEX(FP!F:F,B$2+ROW()-1),"")</f>
        <v>a</v>
      </c>
      <c r="E1" s="234"/>
      <c r="F1" s="234" t="str">
        <f>IF(ROW()&lt;=B$3,INDEX(FP!G:G,B$2+ROW()-1),"")</f>
        <v>026 02</v>
      </c>
      <c r="G1" s="234"/>
      <c r="H1" s="235" t="str">
        <f>IF(ROW()&lt;=B$3,INDEX(FP!C:C,B$2+ROW()-1),"")</f>
        <v>atletika - bežné transfery</v>
      </c>
      <c r="I1" s="236">
        <f t="shared" ref="I1:I32" si="0">IF(ROW()&lt;=B$3,SUMIF(A$107:A$10023,A1,I$107:I$10023),"")</f>
        <v>1662560.0000000005</v>
      </c>
      <c r="J1" s="236">
        <f t="shared" ref="J1:J32" si="1">IF(ROW()&lt;=B$3,SUMIFS(I$103:I$50023,A$103:A$50023,K1,J$103:J$50023,L1),"")</f>
        <v>0</v>
      </c>
      <c r="K1" s="110" t="str">
        <f>$A1</f>
        <v>a - atletika - bežné transfery</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a - atletika - kapitálové transfery</v>
      </c>
      <c r="B2" s="237">
        <f>MATCH(B1,FP!A:A,0)</f>
        <v>37</v>
      </c>
      <c r="C2" s="233">
        <f>IF(ROW()&lt;=B$3,INDEX(FP!E:E,B$2+ROW()-1),"")</f>
        <v>0</v>
      </c>
      <c r="D2" s="234" t="str">
        <f>IF(ROW()&lt;=B$3,INDEX(FP!F:F,B$2+ROW()-1),"")</f>
        <v>a</v>
      </c>
      <c r="E2" s="234"/>
      <c r="F2" s="234" t="str">
        <f>IF(ROW()&lt;=B$3,INDEX(FP!G:G,B$2+ROW()-1),"")</f>
        <v>026 02</v>
      </c>
      <c r="G2" s="234"/>
      <c r="H2" s="235" t="str">
        <f>IF(ROW()&lt;=B$3,INDEX(FP!C:C,B$2+ROW()-1),"")</f>
        <v>atletika - kapitálové transfery</v>
      </c>
      <c r="I2" s="236">
        <f t="shared" si="0"/>
        <v>80000</v>
      </c>
      <c r="J2" s="236">
        <f t="shared" si="1"/>
        <v>0</v>
      </c>
      <c r="K2" s="110" t="str">
        <f>$A2</f>
        <v>a - atletika - kapitálové transfery</v>
      </c>
      <c r="L2" s="101">
        <v>99</v>
      </c>
      <c r="M2" s="97" t="s">
        <v>334</v>
      </c>
      <c r="N2" s="98" t="s">
        <v>378</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2</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a - atletika - kapitálové transfery</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334</v>
      </c>
      <c r="N8" s="103" t="s">
        <v>378</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334</v>
      </c>
      <c r="N10" s="98" t="s">
        <v>378</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334</v>
      </c>
      <c r="N12" s="103" t="s">
        <v>378</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334</v>
      </c>
      <c r="N14" s="98" t="s">
        <v>378</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334</v>
      </c>
      <c r="N18" s="98" t="s">
        <v>378</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334</v>
      </c>
      <c r="N20" s="103" t="s">
        <v>378</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334</v>
      </c>
      <c r="N22" s="95" t="s">
        <v>378</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334</v>
      </c>
      <c r="N24" s="103" t="s">
        <v>378</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334</v>
      </c>
      <c r="N26" s="95" t="s">
        <v>378</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334</v>
      </c>
      <c r="N30" s="95" t="s">
        <v>378</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334</v>
      </c>
      <c r="N32" s="103" t="s">
        <v>378</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IF(ROW()&lt;=B$3,SUMIF(A$107:A$10023,A33,I$107:I$10023),"")</f>
        <v/>
      </c>
      <c r="J33" s="236" t="str">
        <f t="shared" ref="J33:J64" si="4">IF(ROW()&lt;=B$3,SUMIFS(I$103:I$50023,A$103:A$50023,K33,J$103:J$50023,L33),"")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IF(ROW()&lt;=B$3,SUMIF(A$107:A$10023,A65,I$107:I$10023),"")</f>
        <v/>
      </c>
      <c r="J65" s="236" t="str">
        <f t="shared" ref="J65:J94" si="6">IF(ROW()&lt;=B$3,SUMIFS(I$103:I$50023,A$103:A$50023,K65,J$103:J$50023,L65),"")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334</v>
      </c>
      <c r="N66" s="95" t="s">
        <v>378</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334</v>
      </c>
      <c r="N68" s="103" t="s">
        <v>378</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334</v>
      </c>
      <c r="N70" s="95" t="s">
        <v>378</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334</v>
      </c>
      <c r="N72" s="103" t="s">
        <v>378</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334</v>
      </c>
      <c r="N74" s="95" t="s">
        <v>378</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334</v>
      </c>
      <c r="N76" s="103" t="s">
        <v>378</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334</v>
      </c>
      <c r="N78" s="95" t="s">
        <v>378</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334</v>
      </c>
      <c r="N80" s="103" t="s">
        <v>378</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334</v>
      </c>
      <c r="N82" s="95" t="s">
        <v>378</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334</v>
      </c>
      <c r="N84" s="103" t="s">
        <v>378</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334</v>
      </c>
      <c r="N86" s="95" t="s">
        <v>378</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334</v>
      </c>
      <c r="N88" s="103" t="s">
        <v>378</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334</v>
      </c>
      <c r="N90" s="95" t="s">
        <v>378</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334</v>
      </c>
      <c r="N92" s="103" t="s">
        <v>378</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334</v>
      </c>
      <c r="N94" s="95" t="s">
        <v>378</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65" customHeight="1" x14ac:dyDescent="0.35">
      <c r="A100" s="362" t="s">
        <v>1503</v>
      </c>
      <c r="B100" s="362"/>
      <c r="C100" s="362"/>
      <c r="D100" s="362"/>
      <c r="E100" s="362"/>
      <c r="F100" s="362"/>
      <c r="G100" s="362"/>
      <c r="H100" s="362"/>
      <c r="I100" s="364" t="s">
        <v>1488</v>
      </c>
      <c r="J100" s="364"/>
      <c r="K100" s="89"/>
    </row>
    <row r="101" spans="1:25" ht="15.5" x14ac:dyDescent="0.35">
      <c r="A101" s="365"/>
      <c r="B101" s="365"/>
      <c r="C101" s="365"/>
      <c r="D101" s="365"/>
      <c r="E101" s="365"/>
      <c r="F101" s="365"/>
      <c r="G101" s="365"/>
      <c r="H101" s="365"/>
      <c r="I101" s="363">
        <v>45887</v>
      </c>
      <c r="J101" s="363"/>
    </row>
    <row r="102" spans="1:25" ht="14" x14ac:dyDescent="0.3">
      <c r="A102" s="249" t="s">
        <v>403</v>
      </c>
      <c r="B102" s="250">
        <v>34</v>
      </c>
      <c r="C102" s="250"/>
      <c r="D102" s="251"/>
      <c r="E102" s="251"/>
      <c r="F102" s="251"/>
      <c r="G102" s="251"/>
      <c r="H102" s="251"/>
      <c r="I102" s="86"/>
      <c r="J102" s="220"/>
    </row>
    <row r="103" spans="1:25" s="83" customFormat="1" ht="10.5" x14ac:dyDescent="0.2">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66" t="s">
        <v>412</v>
      </c>
      <c r="B105" s="367"/>
      <c r="C105" s="367"/>
      <c r="D105" s="367"/>
      <c r="E105" s="367"/>
      <c r="F105" s="367"/>
      <c r="G105" s="367"/>
      <c r="H105" s="367"/>
      <c r="I105" s="367"/>
      <c r="J105" s="36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50" x14ac:dyDescent="0.25">
      <c r="A107" s="14" t="s">
        <v>1505</v>
      </c>
      <c r="B107" s="14" t="s">
        <v>1506</v>
      </c>
      <c r="C107" s="14" t="s">
        <v>1506</v>
      </c>
      <c r="D107" s="16">
        <v>45698</v>
      </c>
      <c r="E107" s="16"/>
      <c r="F107" s="14" t="s">
        <v>1507</v>
      </c>
      <c r="G107" s="14"/>
      <c r="H107" s="14" t="s">
        <v>1508</v>
      </c>
      <c r="I107" s="15">
        <v>21743.51</v>
      </c>
      <c r="J107" s="77">
        <v>4</v>
      </c>
      <c r="K107" s="92"/>
    </row>
    <row r="108" spans="1:25" ht="50" x14ac:dyDescent="0.25">
      <c r="A108" s="14" t="s">
        <v>1505</v>
      </c>
      <c r="B108" s="14" t="s">
        <v>1506</v>
      </c>
      <c r="C108" s="14" t="s">
        <v>1506</v>
      </c>
      <c r="D108" s="16">
        <v>45698</v>
      </c>
      <c r="E108" s="16"/>
      <c r="F108" s="14" t="s">
        <v>1509</v>
      </c>
      <c r="G108" s="14"/>
      <c r="H108" s="14" t="s">
        <v>1510</v>
      </c>
      <c r="I108" s="15">
        <v>14984.95</v>
      </c>
      <c r="J108" s="77">
        <v>3</v>
      </c>
      <c r="K108" s="92"/>
    </row>
    <row r="109" spans="1:25" ht="50" x14ac:dyDescent="0.25">
      <c r="A109" s="14" t="s">
        <v>1505</v>
      </c>
      <c r="B109" s="14" t="s">
        <v>1506</v>
      </c>
      <c r="C109" s="14" t="s">
        <v>1506</v>
      </c>
      <c r="D109" s="16">
        <v>45698</v>
      </c>
      <c r="E109" s="16"/>
      <c r="F109" s="14" t="s">
        <v>1511</v>
      </c>
      <c r="G109" s="14"/>
      <c r="H109" s="14" t="s">
        <v>1512</v>
      </c>
      <c r="I109" s="15">
        <v>6719.8</v>
      </c>
      <c r="J109" s="77">
        <v>2</v>
      </c>
      <c r="K109" s="92"/>
    </row>
    <row r="110" spans="1:25" ht="50" x14ac:dyDescent="0.25">
      <c r="A110" s="14" t="s">
        <v>1505</v>
      </c>
      <c r="B110" s="14" t="s">
        <v>1513</v>
      </c>
      <c r="C110" s="14" t="s">
        <v>1513</v>
      </c>
      <c r="D110" s="16">
        <v>45726</v>
      </c>
      <c r="E110" s="16"/>
      <c r="F110" s="14" t="s">
        <v>1514</v>
      </c>
      <c r="G110" s="14"/>
      <c r="H110" s="14" t="s">
        <v>1508</v>
      </c>
      <c r="I110" s="15">
        <v>20889.669999999998</v>
      </c>
      <c r="J110" s="77">
        <v>4</v>
      </c>
      <c r="K110" s="92"/>
    </row>
    <row r="111" spans="1:25" ht="50" x14ac:dyDescent="0.25">
      <c r="A111" s="14" t="s">
        <v>1505</v>
      </c>
      <c r="B111" s="14" t="s">
        <v>1513</v>
      </c>
      <c r="C111" s="14" t="s">
        <v>1513</v>
      </c>
      <c r="D111" s="16">
        <v>45726</v>
      </c>
      <c r="E111" s="16"/>
      <c r="F111" s="14" t="s">
        <v>1515</v>
      </c>
      <c r="G111" s="14"/>
      <c r="H111" s="14" t="s">
        <v>1516</v>
      </c>
      <c r="I111" s="15">
        <v>18930.259999999998</v>
      </c>
      <c r="J111" s="77">
        <v>3</v>
      </c>
      <c r="K111" s="92"/>
    </row>
    <row r="112" spans="1:25" ht="50" x14ac:dyDescent="0.25">
      <c r="A112" s="14" t="s">
        <v>1505</v>
      </c>
      <c r="B112" s="14" t="s">
        <v>1513</v>
      </c>
      <c r="C112" s="14" t="s">
        <v>1513</v>
      </c>
      <c r="D112" s="16">
        <v>45726</v>
      </c>
      <c r="E112" s="16"/>
      <c r="F112" s="14" t="s">
        <v>1517</v>
      </c>
      <c r="G112" s="14"/>
      <c r="H112" s="14" t="s">
        <v>1512</v>
      </c>
      <c r="I112" s="15">
        <v>7432.46</v>
      </c>
      <c r="J112" s="77">
        <v>2</v>
      </c>
      <c r="K112" s="92"/>
    </row>
    <row r="113" spans="1:11" ht="30" x14ac:dyDescent="0.25">
      <c r="A113" s="14" t="s">
        <v>1505</v>
      </c>
      <c r="B113" s="14" t="s">
        <v>1518</v>
      </c>
      <c r="C113" s="14" t="s">
        <v>1519</v>
      </c>
      <c r="D113" s="16">
        <v>45744</v>
      </c>
      <c r="E113" s="16"/>
      <c r="F113" s="14" t="s">
        <v>1520</v>
      </c>
      <c r="G113" s="14" t="s">
        <v>1521</v>
      </c>
      <c r="H113" s="14" t="s">
        <v>1522</v>
      </c>
      <c r="I113" s="15">
        <v>3366.09</v>
      </c>
      <c r="J113" s="77">
        <v>3</v>
      </c>
      <c r="K113" s="92"/>
    </row>
    <row r="114" spans="1:11" ht="20" x14ac:dyDescent="0.25">
      <c r="A114" s="14" t="s">
        <v>1505</v>
      </c>
      <c r="B114" s="14" t="s">
        <v>1523</v>
      </c>
      <c r="C114" s="14" t="s">
        <v>1524</v>
      </c>
      <c r="D114" s="16">
        <v>45744</v>
      </c>
      <c r="E114" s="16"/>
      <c r="F114" s="14" t="s">
        <v>1525</v>
      </c>
      <c r="G114" s="14" t="s">
        <v>1526</v>
      </c>
      <c r="H114" s="14" t="s">
        <v>1527</v>
      </c>
      <c r="I114" s="15">
        <v>1968</v>
      </c>
      <c r="J114" s="77">
        <v>4</v>
      </c>
      <c r="K114" s="92"/>
    </row>
    <row r="115" spans="1:11" ht="12.5" x14ac:dyDescent="0.25">
      <c r="A115" s="14" t="s">
        <v>1505</v>
      </c>
      <c r="B115" s="14" t="s">
        <v>1528</v>
      </c>
      <c r="C115" s="14" t="s">
        <v>1529</v>
      </c>
      <c r="D115" s="16">
        <v>45744</v>
      </c>
      <c r="E115" s="16"/>
      <c r="F115" s="14" t="s">
        <v>1530</v>
      </c>
      <c r="G115" s="14"/>
      <c r="H115" s="14" t="s">
        <v>1531</v>
      </c>
      <c r="I115" s="15">
        <v>3767.5</v>
      </c>
      <c r="J115" s="77">
        <v>2</v>
      </c>
      <c r="K115" s="92"/>
    </row>
    <row r="116" spans="1:11" ht="20" x14ac:dyDescent="0.25">
      <c r="A116" s="14" t="s">
        <v>1505</v>
      </c>
      <c r="B116" s="14" t="s">
        <v>1532</v>
      </c>
      <c r="C116" s="14" t="s">
        <v>1532</v>
      </c>
      <c r="D116" s="16">
        <v>45772</v>
      </c>
      <c r="E116" s="16"/>
      <c r="F116" s="14" t="s">
        <v>1533</v>
      </c>
      <c r="G116" s="14"/>
      <c r="H116" s="14" t="s">
        <v>1534</v>
      </c>
      <c r="I116" s="15">
        <v>866.53</v>
      </c>
      <c r="J116" s="77">
        <v>2</v>
      </c>
      <c r="K116" s="92"/>
    </row>
    <row r="117" spans="1:11" ht="30" x14ac:dyDescent="0.25">
      <c r="A117" s="14" t="s">
        <v>1505</v>
      </c>
      <c r="B117" s="14" t="s">
        <v>1535</v>
      </c>
      <c r="C117" s="14" t="s">
        <v>1536</v>
      </c>
      <c r="D117" s="16">
        <v>45744</v>
      </c>
      <c r="E117" s="16"/>
      <c r="F117" s="14" t="s">
        <v>1537</v>
      </c>
      <c r="G117" s="14" t="s">
        <v>1538</v>
      </c>
      <c r="H117" s="14" t="s">
        <v>1539</v>
      </c>
      <c r="I117" s="15">
        <v>387.45</v>
      </c>
      <c r="J117" s="77">
        <v>3</v>
      </c>
      <c r="K117" s="92"/>
    </row>
    <row r="118" spans="1:11" ht="20" x14ac:dyDescent="0.25">
      <c r="A118" s="14" t="s">
        <v>1505</v>
      </c>
      <c r="B118" s="14" t="s">
        <v>1540</v>
      </c>
      <c r="C118" s="14" t="s">
        <v>1541</v>
      </c>
      <c r="D118" s="16">
        <v>45747</v>
      </c>
      <c r="E118" s="16"/>
      <c r="F118" s="14" t="s">
        <v>1542</v>
      </c>
      <c r="G118" s="14" t="s">
        <v>1543</v>
      </c>
      <c r="H118" s="14" t="s">
        <v>1544</v>
      </c>
      <c r="I118" s="15">
        <v>2548.0700000000002</v>
      </c>
      <c r="J118" s="77">
        <v>5</v>
      </c>
      <c r="K118" s="92"/>
    </row>
    <row r="119" spans="1:11" ht="12.5" x14ac:dyDescent="0.25">
      <c r="A119" s="14" t="s">
        <v>1505</v>
      </c>
      <c r="B119" s="14" t="s">
        <v>1545</v>
      </c>
      <c r="C119" s="14" t="s">
        <v>1546</v>
      </c>
      <c r="D119" s="16">
        <v>45747</v>
      </c>
      <c r="E119" s="16"/>
      <c r="F119" s="14" t="s">
        <v>1547</v>
      </c>
      <c r="G119" s="14" t="s">
        <v>1548</v>
      </c>
      <c r="H119" s="14" t="s">
        <v>1549</v>
      </c>
      <c r="I119" s="15">
        <v>8741.91</v>
      </c>
      <c r="J119" s="77">
        <v>3</v>
      </c>
      <c r="K119" s="92"/>
    </row>
    <row r="120" spans="1:11" ht="12.5" x14ac:dyDescent="0.25">
      <c r="A120" s="14" t="s">
        <v>1505</v>
      </c>
      <c r="B120" s="14" t="s">
        <v>1550</v>
      </c>
      <c r="C120" s="14" t="s">
        <v>1551</v>
      </c>
      <c r="D120" s="16">
        <v>45747</v>
      </c>
      <c r="E120" s="16"/>
      <c r="F120" s="14" t="s">
        <v>1552</v>
      </c>
      <c r="G120" s="14" t="s">
        <v>1548</v>
      </c>
      <c r="H120" s="14" t="s">
        <v>1549</v>
      </c>
      <c r="I120" s="15">
        <v>8229.6200000000008</v>
      </c>
      <c r="J120" s="77">
        <v>3</v>
      </c>
      <c r="K120" s="92"/>
    </row>
    <row r="121" spans="1:11" ht="12.5" x14ac:dyDescent="0.25">
      <c r="A121" s="14" t="s">
        <v>1505</v>
      </c>
      <c r="B121" s="14" t="s">
        <v>1553</v>
      </c>
      <c r="C121" s="14" t="s">
        <v>1554</v>
      </c>
      <c r="D121" s="16">
        <v>45747</v>
      </c>
      <c r="E121" s="16"/>
      <c r="F121" s="14" t="s">
        <v>1555</v>
      </c>
      <c r="G121" s="14" t="s">
        <v>1548</v>
      </c>
      <c r="H121" s="14" t="s">
        <v>1549</v>
      </c>
      <c r="I121" s="15">
        <v>75.73</v>
      </c>
      <c r="J121" s="77">
        <v>3</v>
      </c>
      <c r="K121" s="92"/>
    </row>
    <row r="122" spans="1:11" ht="60" x14ac:dyDescent="0.25">
      <c r="A122" s="14" t="s">
        <v>1505</v>
      </c>
      <c r="B122" s="14" t="s">
        <v>1556</v>
      </c>
      <c r="C122" s="14" t="s">
        <v>1556</v>
      </c>
      <c r="D122" s="16">
        <v>45747</v>
      </c>
      <c r="E122" s="16"/>
      <c r="F122" s="14" t="s">
        <v>1557</v>
      </c>
      <c r="G122" s="14"/>
      <c r="H122" s="14" t="s">
        <v>1558</v>
      </c>
      <c r="I122" s="15">
        <v>14.95</v>
      </c>
      <c r="J122" s="77">
        <v>5</v>
      </c>
      <c r="K122" s="92"/>
    </row>
    <row r="123" spans="1:11" ht="60" x14ac:dyDescent="0.25">
      <c r="A123" s="14" t="s">
        <v>1505</v>
      </c>
      <c r="B123" s="14" t="s">
        <v>1559</v>
      </c>
      <c r="C123" s="14" t="s">
        <v>1559</v>
      </c>
      <c r="D123" s="16">
        <v>45747</v>
      </c>
      <c r="E123" s="16"/>
      <c r="F123" s="14" t="s">
        <v>1560</v>
      </c>
      <c r="G123" s="14"/>
      <c r="H123" s="14" t="s">
        <v>1558</v>
      </c>
      <c r="I123" s="15">
        <v>14.95</v>
      </c>
      <c r="J123" s="77">
        <v>5</v>
      </c>
      <c r="K123" s="92"/>
    </row>
    <row r="124" spans="1:11" ht="20" x14ac:dyDescent="0.25">
      <c r="A124" s="14" t="s">
        <v>1505</v>
      </c>
      <c r="B124" s="14" t="s">
        <v>1561</v>
      </c>
      <c r="C124" s="14" t="s">
        <v>1562</v>
      </c>
      <c r="D124" s="16">
        <v>45735</v>
      </c>
      <c r="E124" s="16">
        <v>45747</v>
      </c>
      <c r="F124" s="14" t="s">
        <v>1563</v>
      </c>
      <c r="G124" s="14"/>
      <c r="H124" s="14" t="s">
        <v>1564</v>
      </c>
      <c r="I124" s="15">
        <v>5000</v>
      </c>
      <c r="J124" s="77">
        <v>3</v>
      </c>
      <c r="K124" s="92"/>
    </row>
    <row r="125" spans="1:11" ht="60" x14ac:dyDescent="0.25">
      <c r="A125" s="14" t="s">
        <v>1505</v>
      </c>
      <c r="B125" s="14" t="s">
        <v>1565</v>
      </c>
      <c r="C125" s="14" t="s">
        <v>1565</v>
      </c>
      <c r="D125" s="16">
        <v>45747</v>
      </c>
      <c r="E125" s="16"/>
      <c r="F125" s="14" t="s">
        <v>1566</v>
      </c>
      <c r="G125" s="14"/>
      <c r="H125" s="14" t="s">
        <v>1567</v>
      </c>
      <c r="I125" s="15">
        <v>241.15</v>
      </c>
      <c r="J125" s="77">
        <v>2</v>
      </c>
      <c r="K125" s="92"/>
    </row>
    <row r="126" spans="1:11" ht="60" x14ac:dyDescent="0.25">
      <c r="A126" s="14" t="s">
        <v>1505</v>
      </c>
      <c r="B126" s="14" t="s">
        <v>1568</v>
      </c>
      <c r="C126" s="14" t="s">
        <v>1568</v>
      </c>
      <c r="D126" s="16">
        <v>45747</v>
      </c>
      <c r="E126" s="16"/>
      <c r="F126" s="14" t="s">
        <v>1569</v>
      </c>
      <c r="G126" s="14"/>
      <c r="H126" s="14" t="s">
        <v>1567</v>
      </c>
      <c r="I126" s="15">
        <v>95.54</v>
      </c>
      <c r="J126" s="77">
        <v>3</v>
      </c>
      <c r="K126" s="92"/>
    </row>
    <row r="127" spans="1:11" ht="60" x14ac:dyDescent="0.25">
      <c r="A127" s="14" t="s">
        <v>1505</v>
      </c>
      <c r="B127" s="14" t="s">
        <v>1570</v>
      </c>
      <c r="C127" s="14" t="s">
        <v>1570</v>
      </c>
      <c r="D127" s="16">
        <v>45747</v>
      </c>
      <c r="E127" s="16"/>
      <c r="F127" s="14" t="s">
        <v>1571</v>
      </c>
      <c r="G127" s="14"/>
      <c r="H127" s="14" t="s">
        <v>1567</v>
      </c>
      <c r="I127" s="15">
        <v>255.71</v>
      </c>
      <c r="J127" s="77">
        <v>2</v>
      </c>
      <c r="K127" s="92"/>
    </row>
    <row r="128" spans="1:11" ht="60" x14ac:dyDescent="0.25">
      <c r="A128" s="14" t="s">
        <v>1505</v>
      </c>
      <c r="B128" s="14" t="s">
        <v>1572</v>
      </c>
      <c r="C128" s="14" t="s">
        <v>1572</v>
      </c>
      <c r="D128" s="16">
        <v>45747</v>
      </c>
      <c r="E128" s="16"/>
      <c r="F128" s="14" t="s">
        <v>1573</v>
      </c>
      <c r="G128" s="14"/>
      <c r="H128" s="14" t="s">
        <v>1567</v>
      </c>
      <c r="I128" s="15">
        <v>255.71</v>
      </c>
      <c r="J128" s="77">
        <v>2</v>
      </c>
      <c r="K128" s="92"/>
    </row>
    <row r="129" spans="1:11" ht="60" x14ac:dyDescent="0.25">
      <c r="A129" s="14" t="s">
        <v>1505</v>
      </c>
      <c r="B129" s="14" t="s">
        <v>1574</v>
      </c>
      <c r="C129" s="14" t="s">
        <v>1574</v>
      </c>
      <c r="D129" s="16">
        <v>45747</v>
      </c>
      <c r="E129" s="16"/>
      <c r="F129" s="14" t="s">
        <v>1575</v>
      </c>
      <c r="G129" s="14"/>
      <c r="H129" s="14" t="s">
        <v>1576</v>
      </c>
      <c r="I129" s="15">
        <v>53.39</v>
      </c>
      <c r="J129" s="77">
        <v>3</v>
      </c>
      <c r="K129" s="92"/>
    </row>
    <row r="130" spans="1:11" ht="60" x14ac:dyDescent="0.25">
      <c r="A130" s="14" t="s">
        <v>1505</v>
      </c>
      <c r="B130" s="14" t="s">
        <v>1577</v>
      </c>
      <c r="C130" s="14" t="s">
        <v>1577</v>
      </c>
      <c r="D130" s="16">
        <v>45747</v>
      </c>
      <c r="E130" s="16"/>
      <c r="F130" s="14" t="s">
        <v>1578</v>
      </c>
      <c r="G130" s="14"/>
      <c r="H130" s="14" t="s">
        <v>1579</v>
      </c>
      <c r="I130" s="15">
        <v>81.489999999999995</v>
      </c>
      <c r="J130" s="77">
        <v>5</v>
      </c>
      <c r="K130" s="92"/>
    </row>
    <row r="131" spans="1:11" ht="12.5" x14ac:dyDescent="0.25">
      <c r="A131" s="14" t="s">
        <v>1505</v>
      </c>
      <c r="B131" s="14" t="s">
        <v>1580</v>
      </c>
      <c r="C131" s="14" t="s">
        <v>1581</v>
      </c>
      <c r="D131" s="16">
        <v>45747</v>
      </c>
      <c r="E131" s="16"/>
      <c r="F131" s="14" t="s">
        <v>1582</v>
      </c>
      <c r="G131" s="14" t="s">
        <v>1583</v>
      </c>
      <c r="H131" s="14" t="s">
        <v>1584</v>
      </c>
      <c r="I131" s="15">
        <v>7</v>
      </c>
      <c r="J131" s="77">
        <v>4</v>
      </c>
      <c r="K131" s="92"/>
    </row>
    <row r="132" spans="1:11" ht="12.5" x14ac:dyDescent="0.25">
      <c r="A132" s="14" t="s">
        <v>1505</v>
      </c>
      <c r="B132" s="14" t="s">
        <v>1585</v>
      </c>
      <c r="C132" s="14" t="s">
        <v>1586</v>
      </c>
      <c r="D132" s="16">
        <v>45747</v>
      </c>
      <c r="E132" s="16"/>
      <c r="F132" s="14" t="s">
        <v>1587</v>
      </c>
      <c r="G132" s="14" t="s">
        <v>1583</v>
      </c>
      <c r="H132" s="14" t="s">
        <v>1584</v>
      </c>
      <c r="I132" s="15">
        <v>0.2</v>
      </c>
      <c r="J132" s="77">
        <v>4</v>
      </c>
      <c r="K132" s="92"/>
    </row>
    <row r="133" spans="1:11" ht="12.5" x14ac:dyDescent="0.25">
      <c r="A133" s="14" t="s">
        <v>1505</v>
      </c>
      <c r="B133" s="14" t="s">
        <v>1588</v>
      </c>
      <c r="C133" s="14" t="s">
        <v>1589</v>
      </c>
      <c r="D133" s="16">
        <v>45747</v>
      </c>
      <c r="E133" s="16"/>
      <c r="F133" s="14" t="s">
        <v>1590</v>
      </c>
      <c r="G133" s="14" t="s">
        <v>1583</v>
      </c>
      <c r="H133" s="14" t="s">
        <v>1584</v>
      </c>
      <c r="I133" s="15">
        <v>93.75</v>
      </c>
      <c r="J133" s="77">
        <v>4</v>
      </c>
      <c r="K133" s="92"/>
    </row>
    <row r="134" spans="1:11" ht="12.5" x14ac:dyDescent="0.25">
      <c r="A134" s="14" t="s">
        <v>1505</v>
      </c>
      <c r="B134" s="14" t="s">
        <v>1591</v>
      </c>
      <c r="C134" s="14" t="s">
        <v>1592</v>
      </c>
      <c r="D134" s="16">
        <v>45748</v>
      </c>
      <c r="E134" s="16"/>
      <c r="F134" s="14" t="s">
        <v>1593</v>
      </c>
      <c r="G134" s="14" t="s">
        <v>1583</v>
      </c>
      <c r="H134" s="14" t="s">
        <v>1584</v>
      </c>
      <c r="I134" s="15">
        <v>7.45</v>
      </c>
      <c r="J134" s="77">
        <v>4</v>
      </c>
      <c r="K134" s="92"/>
    </row>
    <row r="135" spans="1:11" ht="20" x14ac:dyDescent="0.25">
      <c r="A135" s="14" t="s">
        <v>1505</v>
      </c>
      <c r="B135" s="14" t="s">
        <v>1594</v>
      </c>
      <c r="C135" s="14" t="s">
        <v>1595</v>
      </c>
      <c r="D135" s="16">
        <v>45748</v>
      </c>
      <c r="E135" s="16"/>
      <c r="F135" s="14" t="s">
        <v>1596</v>
      </c>
      <c r="G135" s="14" t="s">
        <v>1597</v>
      </c>
      <c r="H135" s="14" t="s">
        <v>1598</v>
      </c>
      <c r="I135" s="15">
        <v>195</v>
      </c>
      <c r="J135" s="77">
        <v>4</v>
      </c>
      <c r="K135" s="92"/>
    </row>
    <row r="136" spans="1:11" ht="70" x14ac:dyDescent="0.25">
      <c r="A136" s="14" t="s">
        <v>1505</v>
      </c>
      <c r="B136" s="14" t="s">
        <v>1599</v>
      </c>
      <c r="C136" s="14" t="s">
        <v>1599</v>
      </c>
      <c r="D136" s="16">
        <v>45750</v>
      </c>
      <c r="E136" s="16"/>
      <c r="F136" s="14" t="s">
        <v>1600</v>
      </c>
      <c r="G136" s="14"/>
      <c r="H136" s="14" t="s">
        <v>1601</v>
      </c>
      <c r="I136" s="15">
        <v>48.33</v>
      </c>
      <c r="J136" s="77">
        <v>5</v>
      </c>
      <c r="K136" s="92"/>
    </row>
    <row r="137" spans="1:11" ht="70" x14ac:dyDescent="0.25">
      <c r="A137" s="14" t="s">
        <v>1505</v>
      </c>
      <c r="B137" s="14" t="s">
        <v>1602</v>
      </c>
      <c r="C137" s="14" t="s">
        <v>1602</v>
      </c>
      <c r="D137" s="16">
        <v>45750</v>
      </c>
      <c r="E137" s="16"/>
      <c r="F137" s="14" t="s">
        <v>1603</v>
      </c>
      <c r="G137" s="14"/>
      <c r="H137" s="14" t="s">
        <v>1604</v>
      </c>
      <c r="I137" s="15">
        <v>85.42</v>
      </c>
      <c r="J137" s="77">
        <v>5</v>
      </c>
      <c r="K137" s="92"/>
    </row>
    <row r="138" spans="1:11" ht="70" x14ac:dyDescent="0.25">
      <c r="A138" s="14" t="s">
        <v>1505</v>
      </c>
      <c r="B138" s="14" t="s">
        <v>1605</v>
      </c>
      <c r="C138" s="14" t="s">
        <v>1605</v>
      </c>
      <c r="D138" s="16">
        <v>45750</v>
      </c>
      <c r="E138" s="16"/>
      <c r="F138" s="14" t="s">
        <v>1606</v>
      </c>
      <c r="G138" s="14"/>
      <c r="H138" s="14" t="s">
        <v>1607</v>
      </c>
      <c r="I138" s="15">
        <v>94.98</v>
      </c>
      <c r="J138" s="77">
        <v>2</v>
      </c>
      <c r="K138" s="92"/>
    </row>
    <row r="139" spans="1:11" ht="70" x14ac:dyDescent="0.25">
      <c r="A139" s="14" t="s">
        <v>1505</v>
      </c>
      <c r="B139" s="14" t="s">
        <v>1608</v>
      </c>
      <c r="C139" s="14" t="s">
        <v>1608</v>
      </c>
      <c r="D139" s="16">
        <v>45750</v>
      </c>
      <c r="E139" s="16"/>
      <c r="F139" s="14" t="s">
        <v>1609</v>
      </c>
      <c r="G139" s="14"/>
      <c r="H139" s="14" t="s">
        <v>1610</v>
      </c>
      <c r="I139" s="15">
        <v>40.46</v>
      </c>
      <c r="J139" s="77">
        <v>5</v>
      </c>
      <c r="K139" s="92"/>
    </row>
    <row r="140" spans="1:11" ht="70" x14ac:dyDescent="0.25">
      <c r="A140" s="14" t="s">
        <v>1505</v>
      </c>
      <c r="B140" s="14" t="s">
        <v>1611</v>
      </c>
      <c r="C140" s="14" t="s">
        <v>1611</v>
      </c>
      <c r="D140" s="16">
        <v>45750</v>
      </c>
      <c r="E140" s="16"/>
      <c r="F140" s="14" t="s">
        <v>1612</v>
      </c>
      <c r="G140" s="14"/>
      <c r="H140" s="14" t="s">
        <v>1613</v>
      </c>
      <c r="I140" s="15">
        <v>77.56</v>
      </c>
      <c r="J140" s="77">
        <v>2</v>
      </c>
      <c r="K140" s="92"/>
    </row>
    <row r="141" spans="1:11" ht="70" x14ac:dyDescent="0.25">
      <c r="A141" s="14" t="s">
        <v>1505</v>
      </c>
      <c r="B141" s="14" t="s">
        <v>1614</v>
      </c>
      <c r="C141" s="14" t="s">
        <v>1614</v>
      </c>
      <c r="D141" s="16">
        <v>45750</v>
      </c>
      <c r="E141" s="16"/>
      <c r="F141" s="14" t="s">
        <v>1612</v>
      </c>
      <c r="G141" s="14"/>
      <c r="H141" s="14" t="s">
        <v>1615</v>
      </c>
      <c r="I141" s="15">
        <v>68.56</v>
      </c>
      <c r="J141" s="77">
        <v>2</v>
      </c>
      <c r="K141" s="92"/>
    </row>
    <row r="142" spans="1:11" ht="70" x14ac:dyDescent="0.25">
      <c r="A142" s="14" t="s">
        <v>1505</v>
      </c>
      <c r="B142" s="14" t="s">
        <v>1616</v>
      </c>
      <c r="C142" s="14" t="s">
        <v>1616</v>
      </c>
      <c r="D142" s="16">
        <v>45750</v>
      </c>
      <c r="E142" s="16"/>
      <c r="F142" s="14" t="s">
        <v>1617</v>
      </c>
      <c r="G142" s="14"/>
      <c r="H142" s="14" t="s">
        <v>1618</v>
      </c>
      <c r="I142" s="15">
        <v>109.59</v>
      </c>
      <c r="J142" s="77">
        <v>5</v>
      </c>
      <c r="K142" s="92"/>
    </row>
    <row r="143" spans="1:11" ht="70" x14ac:dyDescent="0.25">
      <c r="A143" s="14" t="s">
        <v>1505</v>
      </c>
      <c r="B143" s="14" t="s">
        <v>1619</v>
      </c>
      <c r="C143" s="14" t="s">
        <v>1619</v>
      </c>
      <c r="D143" s="16">
        <v>45750</v>
      </c>
      <c r="E143" s="16"/>
      <c r="F143" s="14" t="s">
        <v>1620</v>
      </c>
      <c r="G143" s="14"/>
      <c r="H143" s="14" t="s">
        <v>1621</v>
      </c>
      <c r="I143" s="15">
        <v>105.09</v>
      </c>
      <c r="J143" s="77">
        <v>5</v>
      </c>
      <c r="K143" s="92"/>
    </row>
    <row r="144" spans="1:11" ht="70" x14ac:dyDescent="0.25">
      <c r="A144" s="14" t="s">
        <v>1505</v>
      </c>
      <c r="B144" s="14" t="s">
        <v>1622</v>
      </c>
      <c r="C144" s="14" t="s">
        <v>1622</v>
      </c>
      <c r="D144" s="16">
        <v>45750</v>
      </c>
      <c r="E144" s="16"/>
      <c r="F144" s="14" t="s">
        <v>1623</v>
      </c>
      <c r="G144" s="14"/>
      <c r="H144" s="14" t="s">
        <v>1624</v>
      </c>
      <c r="I144" s="15">
        <v>69.69</v>
      </c>
      <c r="J144" s="77">
        <v>2</v>
      </c>
      <c r="K144" s="92"/>
    </row>
    <row r="145" spans="1:11" ht="70" x14ac:dyDescent="0.25">
      <c r="A145" s="14" t="s">
        <v>1505</v>
      </c>
      <c r="B145" s="14" t="s">
        <v>1625</v>
      </c>
      <c r="C145" s="14" t="s">
        <v>1625</v>
      </c>
      <c r="D145" s="16">
        <v>45750</v>
      </c>
      <c r="E145" s="16"/>
      <c r="F145" s="14" t="s">
        <v>1612</v>
      </c>
      <c r="G145" s="14"/>
      <c r="H145" s="14" t="s">
        <v>1626</v>
      </c>
      <c r="I145" s="15">
        <v>75.31</v>
      </c>
      <c r="J145" s="77">
        <v>2</v>
      </c>
      <c r="K145" s="92"/>
    </row>
    <row r="146" spans="1:11" ht="70" x14ac:dyDescent="0.25">
      <c r="A146" s="14" t="s">
        <v>1505</v>
      </c>
      <c r="B146" s="14" t="s">
        <v>1627</v>
      </c>
      <c r="C146" s="14" t="s">
        <v>1627</v>
      </c>
      <c r="D146" s="16">
        <v>45750</v>
      </c>
      <c r="E146" s="16"/>
      <c r="F146" s="14" t="s">
        <v>1628</v>
      </c>
      <c r="G146" s="14"/>
      <c r="H146" s="14" t="s">
        <v>1629</v>
      </c>
      <c r="I146" s="15">
        <v>50.58</v>
      </c>
      <c r="J146" s="77">
        <v>5</v>
      </c>
      <c r="K146" s="92"/>
    </row>
    <row r="147" spans="1:11" ht="70" x14ac:dyDescent="0.25">
      <c r="A147" s="14" t="s">
        <v>1505</v>
      </c>
      <c r="B147" s="14" t="s">
        <v>1630</v>
      </c>
      <c r="C147" s="14" t="s">
        <v>1630</v>
      </c>
      <c r="D147" s="16">
        <v>45750</v>
      </c>
      <c r="E147" s="16"/>
      <c r="F147" s="14" t="s">
        <v>1631</v>
      </c>
      <c r="G147" s="14"/>
      <c r="H147" s="14" t="s">
        <v>1615</v>
      </c>
      <c r="I147" s="15">
        <v>147.24</v>
      </c>
      <c r="J147" s="77">
        <v>5</v>
      </c>
      <c r="K147" s="92"/>
    </row>
    <row r="148" spans="1:11" ht="70" x14ac:dyDescent="0.25">
      <c r="A148" s="14" t="s">
        <v>1505</v>
      </c>
      <c r="B148" s="14" t="s">
        <v>1632</v>
      </c>
      <c r="C148" s="14" t="s">
        <v>1632</v>
      </c>
      <c r="D148" s="16">
        <v>45750</v>
      </c>
      <c r="E148" s="16"/>
      <c r="F148" s="14" t="s">
        <v>1633</v>
      </c>
      <c r="G148" s="14"/>
      <c r="H148" s="14" t="s">
        <v>1634</v>
      </c>
      <c r="I148" s="15">
        <v>74.75</v>
      </c>
      <c r="J148" s="77">
        <v>5</v>
      </c>
      <c r="K148" s="92"/>
    </row>
    <row r="149" spans="1:11" ht="70" x14ac:dyDescent="0.25">
      <c r="A149" s="14" t="s">
        <v>1505</v>
      </c>
      <c r="B149" s="14" t="s">
        <v>1635</v>
      </c>
      <c r="C149" s="14" t="s">
        <v>1635</v>
      </c>
      <c r="D149" s="16">
        <v>45750</v>
      </c>
      <c r="E149" s="16"/>
      <c r="F149" s="14" t="s">
        <v>1636</v>
      </c>
      <c r="G149" s="14"/>
      <c r="H149" s="14" t="s">
        <v>1637</v>
      </c>
      <c r="I149" s="15">
        <v>15.17</v>
      </c>
      <c r="J149" s="77">
        <v>5</v>
      </c>
      <c r="K149" s="92"/>
    </row>
    <row r="150" spans="1:11" ht="70" x14ac:dyDescent="0.25">
      <c r="A150" s="14" t="s">
        <v>1505</v>
      </c>
      <c r="B150" s="14" t="s">
        <v>1638</v>
      </c>
      <c r="C150" s="14" t="s">
        <v>1638</v>
      </c>
      <c r="D150" s="16">
        <v>45750</v>
      </c>
      <c r="E150" s="16"/>
      <c r="F150" s="14" t="s">
        <v>1639</v>
      </c>
      <c r="G150" s="14"/>
      <c r="H150" s="14" t="s">
        <v>1640</v>
      </c>
      <c r="I150" s="15">
        <v>43.84</v>
      </c>
      <c r="J150" s="77">
        <v>5</v>
      </c>
      <c r="K150" s="92"/>
    </row>
    <row r="151" spans="1:11" ht="70" x14ac:dyDescent="0.25">
      <c r="A151" s="14" t="s">
        <v>1505</v>
      </c>
      <c r="B151" s="14" t="s">
        <v>1641</v>
      </c>
      <c r="C151" s="14" t="s">
        <v>1641</v>
      </c>
      <c r="D151" s="16">
        <v>45750</v>
      </c>
      <c r="E151" s="16"/>
      <c r="F151" s="14" t="s">
        <v>1642</v>
      </c>
      <c r="G151" s="14"/>
      <c r="H151" s="14" t="s">
        <v>1643</v>
      </c>
      <c r="I151" s="15">
        <v>68.56</v>
      </c>
      <c r="J151" s="77">
        <v>5</v>
      </c>
      <c r="K151" s="92"/>
    </row>
    <row r="152" spans="1:11" ht="70" x14ac:dyDescent="0.25">
      <c r="A152" s="14" t="s">
        <v>1505</v>
      </c>
      <c r="B152" s="14" t="s">
        <v>1644</v>
      </c>
      <c r="C152" s="14" t="s">
        <v>1644</v>
      </c>
      <c r="D152" s="16">
        <v>45750</v>
      </c>
      <c r="E152" s="16"/>
      <c r="F152" s="14" t="s">
        <v>1645</v>
      </c>
      <c r="G152" s="14"/>
      <c r="H152" s="14" t="s">
        <v>1646</v>
      </c>
      <c r="I152" s="15">
        <v>297.42</v>
      </c>
      <c r="J152" s="77">
        <v>5</v>
      </c>
      <c r="K152" s="92"/>
    </row>
    <row r="153" spans="1:11" ht="70" x14ac:dyDescent="0.25">
      <c r="A153" s="14" t="s">
        <v>1505</v>
      </c>
      <c r="B153" s="14" t="s">
        <v>1647</v>
      </c>
      <c r="C153" s="14" t="s">
        <v>1647</v>
      </c>
      <c r="D153" s="16">
        <v>45750</v>
      </c>
      <c r="E153" s="16"/>
      <c r="F153" s="14" t="s">
        <v>1648</v>
      </c>
      <c r="G153" s="14"/>
      <c r="H153" s="14" t="s">
        <v>1649</v>
      </c>
      <c r="I153" s="15">
        <v>96.2</v>
      </c>
      <c r="J153" s="77">
        <v>5</v>
      </c>
      <c r="K153" s="92"/>
    </row>
    <row r="154" spans="1:11" ht="70" x14ac:dyDescent="0.25">
      <c r="A154" s="14" t="s">
        <v>1505</v>
      </c>
      <c r="B154" s="14" t="s">
        <v>1650</v>
      </c>
      <c r="C154" s="14" t="s">
        <v>1650</v>
      </c>
      <c r="D154" s="16">
        <v>45750</v>
      </c>
      <c r="E154" s="16"/>
      <c r="F154" s="14" t="s">
        <v>1636</v>
      </c>
      <c r="G154" s="14"/>
      <c r="H154" s="14" t="s">
        <v>1651</v>
      </c>
      <c r="I154" s="15">
        <v>15.17</v>
      </c>
      <c r="J154" s="77">
        <v>5</v>
      </c>
      <c r="K154" s="92"/>
    </row>
    <row r="155" spans="1:11" ht="70" x14ac:dyDescent="0.25">
      <c r="A155" s="14" t="s">
        <v>1505</v>
      </c>
      <c r="B155" s="14" t="s">
        <v>1652</v>
      </c>
      <c r="C155" s="14" t="s">
        <v>1652</v>
      </c>
      <c r="D155" s="16">
        <v>45750</v>
      </c>
      <c r="E155" s="16"/>
      <c r="F155" s="14" t="s">
        <v>1636</v>
      </c>
      <c r="G155" s="14"/>
      <c r="H155" s="14" t="s">
        <v>1653</v>
      </c>
      <c r="I155" s="15">
        <v>15.17</v>
      </c>
      <c r="J155" s="77">
        <v>5</v>
      </c>
      <c r="K155" s="92"/>
    </row>
    <row r="156" spans="1:11" ht="40" x14ac:dyDescent="0.25">
      <c r="A156" s="14" t="s">
        <v>1505</v>
      </c>
      <c r="B156" s="14" t="s">
        <v>1654</v>
      </c>
      <c r="C156" s="14" t="s">
        <v>1654</v>
      </c>
      <c r="D156" s="16">
        <v>45750</v>
      </c>
      <c r="E156" s="16"/>
      <c r="F156" s="14" t="s">
        <v>1655</v>
      </c>
      <c r="G156" s="14"/>
      <c r="H156" s="14" t="s">
        <v>1649</v>
      </c>
      <c r="I156" s="15">
        <v>11.25</v>
      </c>
      <c r="J156" s="77">
        <v>4</v>
      </c>
      <c r="K156" s="92"/>
    </row>
    <row r="157" spans="1:11" ht="70" x14ac:dyDescent="0.25">
      <c r="A157" s="14" t="s">
        <v>1505</v>
      </c>
      <c r="B157" s="14" t="s">
        <v>1656</v>
      </c>
      <c r="C157" s="14" t="s">
        <v>1657</v>
      </c>
      <c r="D157" s="16" t="s">
        <v>1658</v>
      </c>
      <c r="E157" s="16">
        <v>45750</v>
      </c>
      <c r="F157" s="14" t="s">
        <v>1659</v>
      </c>
      <c r="G157" s="14" t="s">
        <v>1660</v>
      </c>
      <c r="H157" s="14" t="s">
        <v>1661</v>
      </c>
      <c r="I157" s="15">
        <v>43.7</v>
      </c>
      <c r="J157" s="77">
        <v>3</v>
      </c>
      <c r="K157" s="92"/>
    </row>
    <row r="158" spans="1:11" ht="20" x14ac:dyDescent="0.25">
      <c r="A158" s="14" t="s">
        <v>1505</v>
      </c>
      <c r="B158" s="14" t="s">
        <v>1662</v>
      </c>
      <c r="C158" s="14" t="s">
        <v>1663</v>
      </c>
      <c r="D158" s="16">
        <v>45747</v>
      </c>
      <c r="E158" s="16">
        <v>45750</v>
      </c>
      <c r="F158" s="14" t="s">
        <v>1664</v>
      </c>
      <c r="G158" s="14" t="s">
        <v>1665</v>
      </c>
      <c r="H158" s="14" t="s">
        <v>1666</v>
      </c>
      <c r="I158" s="15">
        <v>95.11</v>
      </c>
      <c r="J158" s="77">
        <v>4</v>
      </c>
      <c r="K158" s="92"/>
    </row>
    <row r="159" spans="1:11" ht="12.5" x14ac:dyDescent="0.25">
      <c r="A159" s="14" t="s">
        <v>1505</v>
      </c>
      <c r="B159" s="14" t="s">
        <v>1667</v>
      </c>
      <c r="C159" s="14" t="s">
        <v>1668</v>
      </c>
      <c r="D159" s="16">
        <v>45750</v>
      </c>
      <c r="E159" s="16"/>
      <c r="F159" s="14" t="s">
        <v>1669</v>
      </c>
      <c r="G159" s="14" t="s">
        <v>1670</v>
      </c>
      <c r="H159" s="14" t="s">
        <v>1671</v>
      </c>
      <c r="I159" s="15">
        <v>91.02</v>
      </c>
      <c r="J159" s="77">
        <v>5</v>
      </c>
      <c r="K159" s="92"/>
    </row>
    <row r="160" spans="1:11" ht="20" x14ac:dyDescent="0.25">
      <c r="A160" s="14" t="s">
        <v>1505</v>
      </c>
      <c r="B160" s="14" t="s">
        <v>1672</v>
      </c>
      <c r="C160" s="14" t="s">
        <v>1673</v>
      </c>
      <c r="D160" s="16">
        <v>45750</v>
      </c>
      <c r="E160" s="16"/>
      <c r="F160" s="14" t="s">
        <v>1674</v>
      </c>
      <c r="G160" s="14" t="s">
        <v>1675</v>
      </c>
      <c r="H160" s="14" t="s">
        <v>1676</v>
      </c>
      <c r="I160" s="15">
        <v>176.01</v>
      </c>
      <c r="J160" s="77">
        <v>5</v>
      </c>
      <c r="K160" s="92"/>
    </row>
    <row r="161" spans="1:11" ht="20" x14ac:dyDescent="0.25">
      <c r="A161" s="14" t="s">
        <v>1505</v>
      </c>
      <c r="B161" s="14" t="s">
        <v>1677</v>
      </c>
      <c r="C161" s="14" t="s">
        <v>1678</v>
      </c>
      <c r="D161" s="16">
        <v>45750</v>
      </c>
      <c r="E161" s="16"/>
      <c r="F161" s="14" t="s">
        <v>1679</v>
      </c>
      <c r="G161" s="14" t="s">
        <v>1680</v>
      </c>
      <c r="H161" s="14" t="s">
        <v>1681</v>
      </c>
      <c r="I161" s="15">
        <v>307.5</v>
      </c>
      <c r="J161" s="77">
        <v>4</v>
      </c>
      <c r="K161" s="92"/>
    </row>
    <row r="162" spans="1:11" ht="20" x14ac:dyDescent="0.25">
      <c r="A162" s="14" t="s">
        <v>1505</v>
      </c>
      <c r="B162" s="14" t="s">
        <v>1682</v>
      </c>
      <c r="C162" s="14" t="s">
        <v>1683</v>
      </c>
      <c r="D162" s="16">
        <v>45726</v>
      </c>
      <c r="E162" s="16">
        <v>45751</v>
      </c>
      <c r="F162" s="14" t="s">
        <v>1684</v>
      </c>
      <c r="G162" s="14" t="s">
        <v>1665</v>
      </c>
      <c r="H162" s="14" t="s">
        <v>1685</v>
      </c>
      <c r="I162" s="15">
        <v>59.2</v>
      </c>
      <c r="J162" s="77">
        <v>4</v>
      </c>
      <c r="K162" s="92"/>
    </row>
    <row r="163" spans="1:11" ht="20" x14ac:dyDescent="0.25">
      <c r="A163" s="14" t="s">
        <v>1505</v>
      </c>
      <c r="B163" s="14" t="s">
        <v>1686</v>
      </c>
      <c r="C163" s="14" t="s">
        <v>1687</v>
      </c>
      <c r="D163" s="16">
        <v>45734</v>
      </c>
      <c r="E163" s="16">
        <v>45751</v>
      </c>
      <c r="F163" s="14" t="s">
        <v>1688</v>
      </c>
      <c r="G163" s="14" t="s">
        <v>1665</v>
      </c>
      <c r="H163" s="14" t="s">
        <v>1666</v>
      </c>
      <c r="I163" s="15">
        <v>52.34</v>
      </c>
      <c r="J163" s="77">
        <v>4</v>
      </c>
      <c r="K163" s="92"/>
    </row>
    <row r="164" spans="1:11" ht="20" x14ac:dyDescent="0.25">
      <c r="A164" s="14" t="s">
        <v>1505</v>
      </c>
      <c r="B164" s="14" t="s">
        <v>1689</v>
      </c>
      <c r="C164" s="14" t="s">
        <v>1690</v>
      </c>
      <c r="D164" s="16">
        <v>45742</v>
      </c>
      <c r="E164" s="16">
        <v>45751</v>
      </c>
      <c r="F164" s="14" t="s">
        <v>1691</v>
      </c>
      <c r="G164" s="14" t="s">
        <v>1665</v>
      </c>
      <c r="H164" s="14" t="s">
        <v>1666</v>
      </c>
      <c r="I164" s="15">
        <v>50.53</v>
      </c>
      <c r="J164" s="77">
        <v>4</v>
      </c>
      <c r="K164" s="92"/>
    </row>
    <row r="165" spans="1:11" ht="20" x14ac:dyDescent="0.25">
      <c r="A165" s="14" t="s">
        <v>1505</v>
      </c>
      <c r="B165" s="14" t="s">
        <v>1692</v>
      </c>
      <c r="C165" s="14" t="s">
        <v>1693</v>
      </c>
      <c r="D165" s="16">
        <v>45744</v>
      </c>
      <c r="E165" s="16">
        <v>45751</v>
      </c>
      <c r="F165" s="14" t="s">
        <v>1694</v>
      </c>
      <c r="G165" s="14" t="s">
        <v>1665</v>
      </c>
      <c r="H165" s="14" t="s">
        <v>1666</v>
      </c>
      <c r="I165" s="15">
        <v>120.83</v>
      </c>
      <c r="J165" s="77">
        <v>4</v>
      </c>
      <c r="K165" s="92"/>
    </row>
    <row r="166" spans="1:11" ht="70" x14ac:dyDescent="0.25">
      <c r="A166" s="14" t="s">
        <v>1505</v>
      </c>
      <c r="B166" s="14" t="s">
        <v>1695</v>
      </c>
      <c r="C166" s="14" t="s">
        <v>1695</v>
      </c>
      <c r="D166" s="16">
        <v>45751</v>
      </c>
      <c r="E166" s="16"/>
      <c r="F166" s="14" t="s">
        <v>1696</v>
      </c>
      <c r="G166" s="14"/>
      <c r="H166" s="14" t="s">
        <v>1697</v>
      </c>
      <c r="I166" s="15">
        <v>106.22</v>
      </c>
      <c r="J166" s="77">
        <v>5</v>
      </c>
      <c r="K166" s="92"/>
    </row>
    <row r="167" spans="1:11" ht="70" x14ac:dyDescent="0.25">
      <c r="A167" s="14" t="s">
        <v>1505</v>
      </c>
      <c r="B167" s="14" t="s">
        <v>1698</v>
      </c>
      <c r="C167" s="14" t="s">
        <v>1698</v>
      </c>
      <c r="D167" s="16">
        <v>45751</v>
      </c>
      <c r="E167" s="16"/>
      <c r="F167" s="14" t="s">
        <v>1699</v>
      </c>
      <c r="G167" s="14"/>
      <c r="H167" s="14" t="s">
        <v>1604</v>
      </c>
      <c r="I167" s="15">
        <v>55.64</v>
      </c>
      <c r="J167" s="77">
        <v>5</v>
      </c>
      <c r="K167" s="92"/>
    </row>
    <row r="168" spans="1:11" ht="70" x14ac:dyDescent="0.25">
      <c r="A168" s="14" t="s">
        <v>1505</v>
      </c>
      <c r="B168" s="14" t="s">
        <v>1700</v>
      </c>
      <c r="C168" s="14" t="s">
        <v>1701</v>
      </c>
      <c r="D168" s="16">
        <v>45717</v>
      </c>
      <c r="E168" s="16">
        <v>45751</v>
      </c>
      <c r="F168" s="14" t="s">
        <v>1702</v>
      </c>
      <c r="G168" s="14" t="s">
        <v>1660</v>
      </c>
      <c r="H168" s="14" t="s">
        <v>1661</v>
      </c>
      <c r="I168" s="15">
        <v>19</v>
      </c>
      <c r="J168" s="77">
        <v>3</v>
      </c>
      <c r="K168" s="92"/>
    </row>
    <row r="169" spans="1:11" ht="70" x14ac:dyDescent="0.25">
      <c r="A169" s="14" t="s">
        <v>1505</v>
      </c>
      <c r="B169" s="14" t="s">
        <v>1703</v>
      </c>
      <c r="C169" s="14" t="s">
        <v>1703</v>
      </c>
      <c r="D169" s="16">
        <v>45751</v>
      </c>
      <c r="E169" s="16"/>
      <c r="F169" s="14" t="s">
        <v>1704</v>
      </c>
      <c r="G169" s="14"/>
      <c r="H169" s="14" t="s">
        <v>1705</v>
      </c>
      <c r="I169" s="15">
        <v>49.34</v>
      </c>
      <c r="J169" s="77">
        <v>3</v>
      </c>
      <c r="K169" s="92"/>
    </row>
    <row r="170" spans="1:11" ht="70" x14ac:dyDescent="0.25">
      <c r="A170" s="14" t="s">
        <v>1505</v>
      </c>
      <c r="B170" s="14" t="s">
        <v>1706</v>
      </c>
      <c r="C170" s="14" t="s">
        <v>1706</v>
      </c>
      <c r="D170" s="16">
        <v>45751</v>
      </c>
      <c r="E170" s="16"/>
      <c r="F170" s="14" t="s">
        <v>1707</v>
      </c>
      <c r="G170" s="14"/>
      <c r="H170" s="14" t="s">
        <v>1708</v>
      </c>
      <c r="I170" s="15">
        <v>118.02</v>
      </c>
      <c r="J170" s="77">
        <v>3</v>
      </c>
      <c r="K170" s="92"/>
    </row>
    <row r="171" spans="1:11" ht="40" x14ac:dyDescent="0.25">
      <c r="A171" s="14" t="s">
        <v>1505</v>
      </c>
      <c r="B171" s="14" t="s">
        <v>1709</v>
      </c>
      <c r="C171" s="14" t="s">
        <v>1709</v>
      </c>
      <c r="D171" s="16">
        <v>45751</v>
      </c>
      <c r="E171" s="16"/>
      <c r="F171" s="14" t="s">
        <v>1710</v>
      </c>
      <c r="G171" s="14"/>
      <c r="H171" s="14" t="s">
        <v>1711</v>
      </c>
      <c r="I171" s="15">
        <v>78</v>
      </c>
      <c r="J171" s="77">
        <v>2</v>
      </c>
      <c r="K171" s="92"/>
    </row>
    <row r="172" spans="1:11" ht="20" x14ac:dyDescent="0.25">
      <c r="A172" s="14" t="s">
        <v>1505</v>
      </c>
      <c r="B172" s="14" t="s">
        <v>1712</v>
      </c>
      <c r="C172" s="14" t="s">
        <v>1713</v>
      </c>
      <c r="D172" s="16">
        <v>45751</v>
      </c>
      <c r="E172" s="16"/>
      <c r="F172" s="14" t="s">
        <v>1714</v>
      </c>
      <c r="G172" s="14" t="s">
        <v>1715</v>
      </c>
      <c r="H172" s="14" t="s">
        <v>1716</v>
      </c>
      <c r="I172" s="15">
        <v>1232.5</v>
      </c>
      <c r="J172" s="77">
        <v>5</v>
      </c>
      <c r="K172" s="92"/>
    </row>
    <row r="173" spans="1:11" ht="70" x14ac:dyDescent="0.25">
      <c r="A173" s="14" t="s">
        <v>1505</v>
      </c>
      <c r="B173" s="14" t="s">
        <v>1717</v>
      </c>
      <c r="C173" s="14" t="s">
        <v>1717</v>
      </c>
      <c r="D173" s="16">
        <v>45751</v>
      </c>
      <c r="E173" s="16"/>
      <c r="F173" s="14" t="s">
        <v>1718</v>
      </c>
      <c r="G173" s="14"/>
      <c r="H173" s="14" t="s">
        <v>1719</v>
      </c>
      <c r="I173" s="15">
        <v>48.89</v>
      </c>
      <c r="J173" s="77">
        <v>2</v>
      </c>
      <c r="K173" s="92"/>
    </row>
    <row r="174" spans="1:11" ht="70" x14ac:dyDescent="0.25">
      <c r="A174" s="14" t="s">
        <v>1505</v>
      </c>
      <c r="B174" s="14" t="s">
        <v>1720</v>
      </c>
      <c r="C174" s="14" t="s">
        <v>1720</v>
      </c>
      <c r="D174" s="16">
        <v>45751</v>
      </c>
      <c r="E174" s="16"/>
      <c r="F174" s="14" t="s">
        <v>1721</v>
      </c>
      <c r="G174" s="14"/>
      <c r="H174" s="14" t="s">
        <v>1722</v>
      </c>
      <c r="I174" s="15">
        <v>98.35</v>
      </c>
      <c r="J174" s="77">
        <v>5</v>
      </c>
      <c r="K174" s="92"/>
    </row>
    <row r="175" spans="1:11" ht="20" x14ac:dyDescent="0.25">
      <c r="A175" s="14" t="s">
        <v>1505</v>
      </c>
      <c r="B175" s="14" t="s">
        <v>1723</v>
      </c>
      <c r="C175" s="14" t="s">
        <v>1724</v>
      </c>
      <c r="D175" s="16">
        <v>45751</v>
      </c>
      <c r="E175" s="16"/>
      <c r="F175" s="14" t="s">
        <v>1725</v>
      </c>
      <c r="G175" s="14" t="s">
        <v>1726</v>
      </c>
      <c r="H175" s="14" t="s">
        <v>1727</v>
      </c>
      <c r="I175" s="15">
        <v>486</v>
      </c>
      <c r="J175" s="77">
        <v>2</v>
      </c>
      <c r="K175" s="92"/>
    </row>
    <row r="176" spans="1:11" ht="20" x14ac:dyDescent="0.25">
      <c r="A176" s="14" t="s">
        <v>1505</v>
      </c>
      <c r="B176" s="14" t="s">
        <v>1723</v>
      </c>
      <c r="C176" s="14" t="s">
        <v>1723</v>
      </c>
      <c r="D176" s="16">
        <v>45791</v>
      </c>
      <c r="E176" s="16"/>
      <c r="F176" s="14" t="s">
        <v>1728</v>
      </c>
      <c r="G176" s="14"/>
      <c r="H176" s="14" t="s">
        <v>1534</v>
      </c>
      <c r="I176" s="15">
        <v>114</v>
      </c>
      <c r="J176" s="77">
        <v>2</v>
      </c>
      <c r="K176" s="92"/>
    </row>
    <row r="177" spans="1:11" ht="20" x14ac:dyDescent="0.25">
      <c r="A177" s="14" t="s">
        <v>1505</v>
      </c>
      <c r="B177" s="14" t="s">
        <v>1729</v>
      </c>
      <c r="C177" s="14" t="s">
        <v>1730</v>
      </c>
      <c r="D177" s="16">
        <v>45751</v>
      </c>
      <c r="E177" s="16"/>
      <c r="F177" s="14" t="s">
        <v>1731</v>
      </c>
      <c r="G177" s="14" t="s">
        <v>1726</v>
      </c>
      <c r="H177" s="14" t="s">
        <v>1727</v>
      </c>
      <c r="I177" s="15">
        <v>486</v>
      </c>
      <c r="J177" s="77">
        <v>2</v>
      </c>
      <c r="K177" s="92"/>
    </row>
    <row r="178" spans="1:11" ht="20" x14ac:dyDescent="0.25">
      <c r="A178" s="14" t="s">
        <v>1505</v>
      </c>
      <c r="B178" s="14" t="s">
        <v>1729</v>
      </c>
      <c r="C178" s="14" t="s">
        <v>1729</v>
      </c>
      <c r="D178" s="16">
        <v>45791</v>
      </c>
      <c r="E178" s="16"/>
      <c r="F178" s="14" t="s">
        <v>1732</v>
      </c>
      <c r="G178" s="14"/>
      <c r="H178" s="14" t="s">
        <v>1534</v>
      </c>
      <c r="I178" s="15">
        <v>114</v>
      </c>
      <c r="J178" s="77">
        <v>2</v>
      </c>
      <c r="K178" s="92"/>
    </row>
    <row r="179" spans="1:11" ht="20" x14ac:dyDescent="0.25">
      <c r="A179" s="14" t="s">
        <v>1505</v>
      </c>
      <c r="B179" s="14" t="s">
        <v>1733</v>
      </c>
      <c r="C179" s="14" t="s">
        <v>1734</v>
      </c>
      <c r="D179" s="16">
        <v>45748</v>
      </c>
      <c r="E179" s="16">
        <v>45751</v>
      </c>
      <c r="F179" s="14" t="s">
        <v>1735</v>
      </c>
      <c r="G179" s="14" t="s">
        <v>1736</v>
      </c>
      <c r="H179" s="14" t="s">
        <v>1737</v>
      </c>
      <c r="I179" s="15">
        <v>409.74</v>
      </c>
      <c r="J179" s="77">
        <v>4</v>
      </c>
      <c r="K179" s="92"/>
    </row>
    <row r="180" spans="1:11" ht="60" x14ac:dyDescent="0.25">
      <c r="A180" s="14" t="s">
        <v>1505</v>
      </c>
      <c r="B180" s="14" t="s">
        <v>1738</v>
      </c>
      <c r="C180" s="14" t="s">
        <v>1738</v>
      </c>
      <c r="D180" s="16">
        <v>45754</v>
      </c>
      <c r="E180" s="16"/>
      <c r="F180" s="14" t="s">
        <v>1739</v>
      </c>
      <c r="G180" s="14"/>
      <c r="H180" s="14" t="s">
        <v>1740</v>
      </c>
      <c r="I180" s="15">
        <v>1953</v>
      </c>
      <c r="J180" s="77">
        <v>3</v>
      </c>
      <c r="K180" s="92"/>
    </row>
    <row r="181" spans="1:11" ht="60" x14ac:dyDescent="0.25">
      <c r="A181" s="14" t="s">
        <v>1505</v>
      </c>
      <c r="B181" s="14" t="s">
        <v>1741</v>
      </c>
      <c r="C181" s="14" t="s">
        <v>1741</v>
      </c>
      <c r="D181" s="16">
        <v>45754</v>
      </c>
      <c r="E181" s="16"/>
      <c r="F181" s="14" t="s">
        <v>1742</v>
      </c>
      <c r="G181" s="14"/>
      <c r="H181" s="14" t="s">
        <v>1743</v>
      </c>
      <c r="I181" s="15">
        <v>5080.5</v>
      </c>
      <c r="J181" s="77">
        <v>2</v>
      </c>
      <c r="K181" s="92"/>
    </row>
    <row r="182" spans="1:11" ht="50" x14ac:dyDescent="0.25">
      <c r="A182" s="14" t="s">
        <v>1505</v>
      </c>
      <c r="B182" s="14" t="s">
        <v>1744</v>
      </c>
      <c r="C182" s="14" t="s">
        <v>1744</v>
      </c>
      <c r="D182" s="16">
        <v>45754</v>
      </c>
      <c r="E182" s="16"/>
      <c r="F182" s="14" t="s">
        <v>1745</v>
      </c>
      <c r="G182" s="14"/>
      <c r="H182" s="14" t="s">
        <v>1508</v>
      </c>
      <c r="I182" s="15">
        <v>23230.45</v>
      </c>
      <c r="J182" s="77">
        <v>4</v>
      </c>
      <c r="K182" s="92"/>
    </row>
    <row r="183" spans="1:11" ht="50" x14ac:dyDescent="0.25">
      <c r="A183" s="14" t="s">
        <v>1505</v>
      </c>
      <c r="B183" s="14" t="s">
        <v>1744</v>
      </c>
      <c r="C183" s="14" t="s">
        <v>1744</v>
      </c>
      <c r="D183" s="16">
        <v>45754</v>
      </c>
      <c r="E183" s="16"/>
      <c r="F183" s="14" t="s">
        <v>1746</v>
      </c>
      <c r="G183" s="14"/>
      <c r="H183" s="14" t="s">
        <v>1747</v>
      </c>
      <c r="I183" s="15">
        <v>28568.7</v>
      </c>
      <c r="J183" s="77">
        <v>3</v>
      </c>
      <c r="K183" s="92"/>
    </row>
    <row r="184" spans="1:11" ht="50" x14ac:dyDescent="0.25">
      <c r="A184" s="14" t="s">
        <v>1505</v>
      </c>
      <c r="B184" s="14" t="s">
        <v>1744</v>
      </c>
      <c r="C184" s="14" t="s">
        <v>1744</v>
      </c>
      <c r="D184" s="16">
        <v>45754</v>
      </c>
      <c r="E184" s="16"/>
      <c r="F184" s="14" t="s">
        <v>1748</v>
      </c>
      <c r="G184" s="14"/>
      <c r="H184" s="14" t="s">
        <v>1749</v>
      </c>
      <c r="I184" s="15">
        <v>10711.44</v>
      </c>
      <c r="J184" s="77">
        <v>2</v>
      </c>
      <c r="K184" s="92"/>
    </row>
    <row r="185" spans="1:11" ht="50" x14ac:dyDescent="0.25">
      <c r="A185" s="14" t="s">
        <v>1505</v>
      </c>
      <c r="B185" s="14" t="s">
        <v>1744</v>
      </c>
      <c r="C185" s="14" t="s">
        <v>1744</v>
      </c>
      <c r="D185" s="16">
        <v>45754</v>
      </c>
      <c r="E185" s="16"/>
      <c r="F185" s="14" t="s">
        <v>1750</v>
      </c>
      <c r="G185" s="14"/>
      <c r="H185" s="14" t="s">
        <v>1751</v>
      </c>
      <c r="I185" s="15">
        <v>2062.3200000000002</v>
      </c>
      <c r="J185" s="77">
        <v>5</v>
      </c>
      <c r="K185" s="92"/>
    </row>
    <row r="186" spans="1:11" ht="20" x14ac:dyDescent="0.25">
      <c r="A186" s="14" t="s">
        <v>1505</v>
      </c>
      <c r="B186" s="14" t="s">
        <v>1752</v>
      </c>
      <c r="C186" s="14" t="s">
        <v>1753</v>
      </c>
      <c r="D186" s="16">
        <v>45755</v>
      </c>
      <c r="E186" s="16"/>
      <c r="F186" s="14" t="s">
        <v>1754</v>
      </c>
      <c r="G186" s="14" t="s">
        <v>1755</v>
      </c>
      <c r="H186" s="14" t="s">
        <v>1756</v>
      </c>
      <c r="I186" s="15">
        <v>180</v>
      </c>
      <c r="J186" s="77">
        <v>2</v>
      </c>
      <c r="K186" s="92"/>
    </row>
    <row r="187" spans="1:11" ht="70" x14ac:dyDescent="0.25">
      <c r="A187" s="14" t="s">
        <v>1505</v>
      </c>
      <c r="B187" s="14" t="s">
        <v>1757</v>
      </c>
      <c r="C187" s="14" t="s">
        <v>1757</v>
      </c>
      <c r="D187" s="16">
        <v>45756</v>
      </c>
      <c r="E187" s="16"/>
      <c r="F187" s="14" t="s">
        <v>1758</v>
      </c>
      <c r="G187" s="14"/>
      <c r="H187" s="14" t="s">
        <v>1759</v>
      </c>
      <c r="I187" s="15">
        <v>64.63</v>
      </c>
      <c r="J187" s="77">
        <v>5</v>
      </c>
      <c r="K187" s="92"/>
    </row>
    <row r="188" spans="1:11" ht="12.5" x14ac:dyDescent="0.25">
      <c r="A188" s="14" t="s">
        <v>1505</v>
      </c>
      <c r="B188" s="14" t="s">
        <v>1760</v>
      </c>
      <c r="C188" s="14" t="s">
        <v>1761</v>
      </c>
      <c r="D188" s="16">
        <v>45756</v>
      </c>
      <c r="E188" s="16"/>
      <c r="F188" s="14" t="s">
        <v>1762</v>
      </c>
      <c r="G188" s="14" t="s">
        <v>1763</v>
      </c>
      <c r="H188" s="14" t="s">
        <v>1764</v>
      </c>
      <c r="I188" s="15">
        <v>2100</v>
      </c>
      <c r="J188" s="77">
        <v>5</v>
      </c>
      <c r="K188" s="92"/>
    </row>
    <row r="189" spans="1:11" ht="70" x14ac:dyDescent="0.25">
      <c r="A189" s="14" t="s">
        <v>1505</v>
      </c>
      <c r="B189" s="14" t="s">
        <v>1765</v>
      </c>
      <c r="C189" s="14" t="s">
        <v>1765</v>
      </c>
      <c r="D189" s="16">
        <v>45757</v>
      </c>
      <c r="E189" s="16"/>
      <c r="F189" s="14" t="s">
        <v>1766</v>
      </c>
      <c r="G189" s="14"/>
      <c r="H189" s="14" t="s">
        <v>1558</v>
      </c>
      <c r="I189" s="15">
        <v>59.8</v>
      </c>
      <c r="J189" s="77">
        <v>5</v>
      </c>
      <c r="K189" s="92"/>
    </row>
    <row r="190" spans="1:11" ht="40" x14ac:dyDescent="0.25">
      <c r="A190" s="14" t="s">
        <v>1505</v>
      </c>
      <c r="B190" s="14" t="s">
        <v>1767</v>
      </c>
      <c r="C190" s="14" t="s">
        <v>1767</v>
      </c>
      <c r="D190" s="16">
        <v>45757</v>
      </c>
      <c r="E190" s="16"/>
      <c r="F190" s="14" t="s">
        <v>1768</v>
      </c>
      <c r="G190" s="14"/>
      <c r="H190" s="14" t="s">
        <v>1769</v>
      </c>
      <c r="I190" s="15">
        <v>113.7</v>
      </c>
      <c r="J190" s="77">
        <v>3</v>
      </c>
      <c r="K190" s="92"/>
    </row>
    <row r="191" spans="1:11" ht="40" x14ac:dyDescent="0.25">
      <c r="A191" s="14" t="s">
        <v>1505</v>
      </c>
      <c r="B191" s="14" t="s">
        <v>1767</v>
      </c>
      <c r="C191" s="14" t="s">
        <v>1767</v>
      </c>
      <c r="D191" s="16">
        <v>45757</v>
      </c>
      <c r="E191" s="16"/>
      <c r="F191" s="14" t="s">
        <v>1768</v>
      </c>
      <c r="G191" s="14"/>
      <c r="H191" s="14" t="s">
        <v>1770</v>
      </c>
      <c r="I191" s="15">
        <v>113.7</v>
      </c>
      <c r="J191" s="77">
        <v>3</v>
      </c>
      <c r="K191" s="92"/>
    </row>
    <row r="192" spans="1:11" ht="40" x14ac:dyDescent="0.25">
      <c r="A192" s="14" t="s">
        <v>1505</v>
      </c>
      <c r="B192" s="14" t="s">
        <v>1767</v>
      </c>
      <c r="C192" s="14" t="s">
        <v>1767</v>
      </c>
      <c r="D192" s="16">
        <v>45757</v>
      </c>
      <c r="E192" s="16"/>
      <c r="F192" s="14" t="s">
        <v>1768</v>
      </c>
      <c r="G192" s="14"/>
      <c r="H192" s="14" t="s">
        <v>1771</v>
      </c>
      <c r="I192" s="15">
        <v>113.7</v>
      </c>
      <c r="J192" s="77">
        <v>3</v>
      </c>
      <c r="K192" s="92"/>
    </row>
    <row r="193" spans="1:11" ht="40" x14ac:dyDescent="0.25">
      <c r="A193" s="14" t="s">
        <v>1505</v>
      </c>
      <c r="B193" s="14" t="s">
        <v>1767</v>
      </c>
      <c r="C193" s="14" t="s">
        <v>1767</v>
      </c>
      <c r="D193" s="16">
        <v>45757</v>
      </c>
      <c r="E193" s="16"/>
      <c r="F193" s="14" t="s">
        <v>1768</v>
      </c>
      <c r="G193" s="14"/>
      <c r="H193" s="14" t="s">
        <v>1772</v>
      </c>
      <c r="I193" s="15">
        <v>113.7</v>
      </c>
      <c r="J193" s="77">
        <v>3</v>
      </c>
      <c r="K193" s="92"/>
    </row>
    <row r="194" spans="1:11" ht="40" x14ac:dyDescent="0.25">
      <c r="A194" s="14" t="s">
        <v>1505</v>
      </c>
      <c r="B194" s="14" t="s">
        <v>1767</v>
      </c>
      <c r="C194" s="14" t="s">
        <v>1767</v>
      </c>
      <c r="D194" s="16">
        <v>45757</v>
      </c>
      <c r="E194" s="16"/>
      <c r="F194" s="14" t="s">
        <v>1768</v>
      </c>
      <c r="G194" s="14"/>
      <c r="H194" s="14" t="s">
        <v>1773</v>
      </c>
      <c r="I194" s="15">
        <v>91.2</v>
      </c>
      <c r="J194" s="77">
        <v>3</v>
      </c>
      <c r="K194" s="92"/>
    </row>
    <row r="195" spans="1:11" ht="40" x14ac:dyDescent="0.25">
      <c r="A195" s="14" t="s">
        <v>1505</v>
      </c>
      <c r="B195" s="14" t="s">
        <v>1767</v>
      </c>
      <c r="C195" s="14" t="s">
        <v>1767</v>
      </c>
      <c r="D195" s="16">
        <v>45757</v>
      </c>
      <c r="E195" s="16"/>
      <c r="F195" s="14" t="s">
        <v>1768</v>
      </c>
      <c r="G195" s="14"/>
      <c r="H195" s="14" t="s">
        <v>1576</v>
      </c>
      <c r="I195" s="15">
        <v>113.7</v>
      </c>
      <c r="J195" s="77">
        <v>3</v>
      </c>
      <c r="K195" s="92"/>
    </row>
    <row r="196" spans="1:11" ht="40" x14ac:dyDescent="0.25">
      <c r="A196" s="14" t="s">
        <v>1505</v>
      </c>
      <c r="B196" s="14" t="s">
        <v>1767</v>
      </c>
      <c r="C196" s="14" t="s">
        <v>1767</v>
      </c>
      <c r="D196" s="16">
        <v>45757</v>
      </c>
      <c r="E196" s="16"/>
      <c r="F196" s="14" t="s">
        <v>1768</v>
      </c>
      <c r="G196" s="14"/>
      <c r="H196" s="14" t="s">
        <v>1774</v>
      </c>
      <c r="I196" s="15">
        <v>91.2</v>
      </c>
      <c r="J196" s="77">
        <v>3</v>
      </c>
      <c r="K196" s="92"/>
    </row>
    <row r="197" spans="1:11" ht="40" x14ac:dyDescent="0.25">
      <c r="A197" s="14" t="s">
        <v>1505</v>
      </c>
      <c r="B197" s="14" t="s">
        <v>1767</v>
      </c>
      <c r="C197" s="14" t="s">
        <v>1767</v>
      </c>
      <c r="D197" s="16">
        <v>45757</v>
      </c>
      <c r="E197" s="16"/>
      <c r="F197" s="14" t="s">
        <v>1768</v>
      </c>
      <c r="G197" s="14"/>
      <c r="H197" s="14" t="s">
        <v>1775</v>
      </c>
      <c r="I197" s="15">
        <v>113.7</v>
      </c>
      <c r="J197" s="77">
        <v>3</v>
      </c>
      <c r="K197" s="92"/>
    </row>
    <row r="198" spans="1:11" ht="12.5" x14ac:dyDescent="0.25">
      <c r="A198" s="14" t="s">
        <v>1505</v>
      </c>
      <c r="B198" s="14" t="s">
        <v>1776</v>
      </c>
      <c r="C198" s="14" t="s">
        <v>1777</v>
      </c>
      <c r="D198" s="16">
        <v>45757</v>
      </c>
      <c r="E198" s="16"/>
      <c r="F198" s="14" t="s">
        <v>1778</v>
      </c>
      <c r="G198" s="14" t="s">
        <v>1779</v>
      </c>
      <c r="H198" s="14" t="s">
        <v>1780</v>
      </c>
      <c r="I198" s="15">
        <v>246</v>
      </c>
      <c r="J198" s="77">
        <v>4</v>
      </c>
      <c r="K198" s="92"/>
    </row>
    <row r="199" spans="1:11" ht="70" x14ac:dyDescent="0.25">
      <c r="A199" s="14" t="s">
        <v>1505</v>
      </c>
      <c r="B199" s="14" t="s">
        <v>1781</v>
      </c>
      <c r="C199" s="14" t="s">
        <v>1781</v>
      </c>
      <c r="D199" s="16">
        <v>45757</v>
      </c>
      <c r="E199" s="16"/>
      <c r="F199" s="14" t="s">
        <v>1782</v>
      </c>
      <c r="G199" s="14"/>
      <c r="H199" s="14" t="s">
        <v>1783</v>
      </c>
      <c r="I199" s="15">
        <v>39.340000000000003</v>
      </c>
      <c r="J199" s="77">
        <v>2</v>
      </c>
      <c r="K199" s="92"/>
    </row>
    <row r="200" spans="1:11" ht="20" x14ac:dyDescent="0.25">
      <c r="A200" s="14" t="s">
        <v>1505</v>
      </c>
      <c r="B200" s="14" t="s">
        <v>1784</v>
      </c>
      <c r="C200" s="14" t="s">
        <v>1785</v>
      </c>
      <c r="D200" s="16">
        <v>45757</v>
      </c>
      <c r="E200" s="16"/>
      <c r="F200" s="14" t="s">
        <v>1786</v>
      </c>
      <c r="G200" s="14" t="s">
        <v>1787</v>
      </c>
      <c r="H200" s="14" t="s">
        <v>1788</v>
      </c>
      <c r="I200" s="15">
        <v>572</v>
      </c>
      <c r="J200" s="77">
        <v>3</v>
      </c>
      <c r="K200" s="92"/>
    </row>
    <row r="201" spans="1:11" ht="12.5" x14ac:dyDescent="0.25">
      <c r="A201" s="14" t="s">
        <v>1505</v>
      </c>
      <c r="B201" s="14" t="s">
        <v>1789</v>
      </c>
      <c r="C201" s="14" t="s">
        <v>1790</v>
      </c>
      <c r="D201" s="16">
        <v>45757</v>
      </c>
      <c r="E201" s="16"/>
      <c r="F201" s="14" t="s">
        <v>1791</v>
      </c>
      <c r="G201" s="14" t="s">
        <v>1779</v>
      </c>
      <c r="H201" s="14" t="s">
        <v>1780</v>
      </c>
      <c r="I201" s="15">
        <v>246</v>
      </c>
      <c r="J201" s="77">
        <v>4</v>
      </c>
      <c r="K201" s="92"/>
    </row>
    <row r="202" spans="1:11" ht="12.5" x14ac:dyDescent="0.25">
      <c r="A202" s="14" t="s">
        <v>1505</v>
      </c>
      <c r="B202" s="14" t="s">
        <v>1792</v>
      </c>
      <c r="C202" s="14" t="s">
        <v>1793</v>
      </c>
      <c r="D202" s="16">
        <v>45757</v>
      </c>
      <c r="E202" s="16"/>
      <c r="F202" s="14" t="s">
        <v>1794</v>
      </c>
      <c r="G202" s="14" t="s">
        <v>1795</v>
      </c>
      <c r="H202" s="14" t="s">
        <v>1796</v>
      </c>
      <c r="I202" s="15">
        <v>61.99</v>
      </c>
      <c r="J202" s="77">
        <v>4</v>
      </c>
      <c r="K202" s="92"/>
    </row>
    <row r="203" spans="1:11" ht="20" x14ac:dyDescent="0.25">
      <c r="A203" s="14" t="s">
        <v>1505</v>
      </c>
      <c r="B203" s="14" t="s">
        <v>1797</v>
      </c>
      <c r="C203" s="14" t="s">
        <v>1724</v>
      </c>
      <c r="D203" s="16">
        <v>45757</v>
      </c>
      <c r="E203" s="16"/>
      <c r="F203" s="14" t="s">
        <v>1798</v>
      </c>
      <c r="G203" s="14" t="s">
        <v>1799</v>
      </c>
      <c r="H203" s="14" t="s">
        <v>1800</v>
      </c>
      <c r="I203" s="15">
        <v>600</v>
      </c>
      <c r="J203" s="77">
        <v>5</v>
      </c>
      <c r="K203" s="92"/>
    </row>
    <row r="204" spans="1:11" ht="20" x14ac:dyDescent="0.25">
      <c r="A204" s="14" t="s">
        <v>1505</v>
      </c>
      <c r="B204" s="14" t="s">
        <v>1801</v>
      </c>
      <c r="C204" s="14" t="s">
        <v>1802</v>
      </c>
      <c r="D204" s="16">
        <v>45757</v>
      </c>
      <c r="E204" s="16"/>
      <c r="F204" s="14" t="s">
        <v>1803</v>
      </c>
      <c r="G204" s="14" t="s">
        <v>1804</v>
      </c>
      <c r="H204" s="14" t="s">
        <v>1805</v>
      </c>
      <c r="I204" s="15">
        <v>1230</v>
      </c>
      <c r="J204" s="77">
        <v>4</v>
      </c>
      <c r="K204" s="92"/>
    </row>
    <row r="205" spans="1:11" ht="12.5" x14ac:dyDescent="0.25">
      <c r="A205" s="14" t="s">
        <v>1505</v>
      </c>
      <c r="B205" s="14" t="s">
        <v>1806</v>
      </c>
      <c r="C205" s="14" t="s">
        <v>1807</v>
      </c>
      <c r="D205" s="16">
        <v>45757</v>
      </c>
      <c r="E205" s="16"/>
      <c r="F205" s="14" t="s">
        <v>1808</v>
      </c>
      <c r="G205" s="14" t="s">
        <v>1809</v>
      </c>
      <c r="H205" s="14" t="s">
        <v>1810</v>
      </c>
      <c r="I205" s="15">
        <v>780</v>
      </c>
      <c r="J205" s="77">
        <v>5</v>
      </c>
      <c r="K205" s="92"/>
    </row>
    <row r="206" spans="1:11" ht="20" x14ac:dyDescent="0.25">
      <c r="A206" s="14" t="s">
        <v>1505</v>
      </c>
      <c r="B206" s="14" t="s">
        <v>1811</v>
      </c>
      <c r="C206" s="14" t="s">
        <v>1812</v>
      </c>
      <c r="D206" s="16">
        <v>45757</v>
      </c>
      <c r="E206" s="16"/>
      <c r="F206" s="14" t="s">
        <v>1813</v>
      </c>
      <c r="G206" s="14" t="s">
        <v>1814</v>
      </c>
      <c r="H206" s="14" t="s">
        <v>1815</v>
      </c>
      <c r="I206" s="15">
        <v>135.30000000000001</v>
      </c>
      <c r="J206" s="77">
        <v>4</v>
      </c>
      <c r="K206" s="92"/>
    </row>
    <row r="207" spans="1:11" ht="20" x14ac:dyDescent="0.25">
      <c r="A207" s="14" t="s">
        <v>1505</v>
      </c>
      <c r="B207" s="14" t="s">
        <v>1816</v>
      </c>
      <c r="C207" s="14" t="s">
        <v>1817</v>
      </c>
      <c r="D207" s="16">
        <v>45757</v>
      </c>
      <c r="E207" s="16"/>
      <c r="F207" s="14" t="s">
        <v>1818</v>
      </c>
      <c r="G207" s="14" t="s">
        <v>1819</v>
      </c>
      <c r="H207" s="14" t="s">
        <v>1820</v>
      </c>
      <c r="I207" s="15">
        <v>150</v>
      </c>
      <c r="J207" s="77">
        <v>5</v>
      </c>
      <c r="K207" s="92"/>
    </row>
    <row r="208" spans="1:11" ht="20" x14ac:dyDescent="0.25">
      <c r="A208" s="14" t="s">
        <v>1505</v>
      </c>
      <c r="B208" s="14" t="s">
        <v>1821</v>
      </c>
      <c r="C208" s="14" t="s">
        <v>1821</v>
      </c>
      <c r="D208" s="16">
        <v>45772</v>
      </c>
      <c r="E208" s="16"/>
      <c r="F208" s="14" t="s">
        <v>1822</v>
      </c>
      <c r="G208" s="14"/>
      <c r="H208" s="14" t="s">
        <v>1534</v>
      </c>
      <c r="I208" s="15">
        <v>34.5</v>
      </c>
      <c r="J208" s="77">
        <v>5</v>
      </c>
      <c r="K208" s="92"/>
    </row>
    <row r="209" spans="1:11" ht="30" x14ac:dyDescent="0.25">
      <c r="A209" s="14" t="s">
        <v>1505</v>
      </c>
      <c r="B209" s="14" t="s">
        <v>1823</v>
      </c>
      <c r="C209" s="14" t="s">
        <v>1824</v>
      </c>
      <c r="D209" s="16">
        <v>45757</v>
      </c>
      <c r="E209" s="16"/>
      <c r="F209" s="14" t="s">
        <v>1825</v>
      </c>
      <c r="G209" s="14" t="s">
        <v>1826</v>
      </c>
      <c r="H209" s="14" t="s">
        <v>1827</v>
      </c>
      <c r="I209" s="15">
        <v>870</v>
      </c>
      <c r="J209" s="77">
        <v>5</v>
      </c>
      <c r="K209" s="92"/>
    </row>
    <row r="210" spans="1:11" ht="12.5" x14ac:dyDescent="0.25">
      <c r="A210" s="14" t="s">
        <v>1505</v>
      </c>
      <c r="B210" s="14" t="s">
        <v>1828</v>
      </c>
      <c r="C210" s="14" t="s">
        <v>1829</v>
      </c>
      <c r="D210" s="16">
        <v>45757</v>
      </c>
      <c r="E210" s="16"/>
      <c r="F210" s="14" t="s">
        <v>1762</v>
      </c>
      <c r="G210" s="14" t="s">
        <v>1830</v>
      </c>
      <c r="H210" s="14" t="s">
        <v>1831</v>
      </c>
      <c r="I210" s="15">
        <v>1000</v>
      </c>
      <c r="J210" s="77">
        <v>5</v>
      </c>
      <c r="K210" s="92"/>
    </row>
    <row r="211" spans="1:11" ht="12.5" x14ac:dyDescent="0.25">
      <c r="A211" s="14" t="s">
        <v>1505</v>
      </c>
      <c r="B211" s="14" t="s">
        <v>1832</v>
      </c>
      <c r="C211" s="14" t="s">
        <v>1833</v>
      </c>
      <c r="D211" s="16">
        <v>45761</v>
      </c>
      <c r="E211" s="16"/>
      <c r="F211" s="14" t="s">
        <v>1834</v>
      </c>
      <c r="G211" s="14" t="s">
        <v>1835</v>
      </c>
      <c r="H211" s="14" t="s">
        <v>1549</v>
      </c>
      <c r="I211" s="15">
        <v>141.29</v>
      </c>
      <c r="J211" s="77">
        <v>2</v>
      </c>
      <c r="K211" s="92"/>
    </row>
    <row r="212" spans="1:11" ht="12.5" x14ac:dyDescent="0.25">
      <c r="A212" s="14" t="s">
        <v>1505</v>
      </c>
      <c r="B212" s="14" t="s">
        <v>1836</v>
      </c>
      <c r="C212" s="14" t="s">
        <v>1837</v>
      </c>
      <c r="D212" s="16">
        <v>45761</v>
      </c>
      <c r="E212" s="16"/>
      <c r="F212" s="14" t="s">
        <v>1838</v>
      </c>
      <c r="G212" s="14" t="s">
        <v>1835</v>
      </c>
      <c r="H212" s="14" t="s">
        <v>1549</v>
      </c>
      <c r="I212" s="15">
        <v>442.73</v>
      </c>
      <c r="J212" s="77">
        <v>2</v>
      </c>
      <c r="K212" s="92"/>
    </row>
    <row r="213" spans="1:11" ht="40" x14ac:dyDescent="0.25">
      <c r="A213" s="14" t="s">
        <v>1505</v>
      </c>
      <c r="B213" s="14" t="s">
        <v>1839</v>
      </c>
      <c r="C213" s="14" t="s">
        <v>1839</v>
      </c>
      <c r="D213" s="16">
        <v>45761</v>
      </c>
      <c r="E213" s="16"/>
      <c r="F213" s="14" t="s">
        <v>1840</v>
      </c>
      <c r="G213" s="14"/>
      <c r="H213" s="14" t="s">
        <v>1841</v>
      </c>
      <c r="I213" s="15">
        <v>11.25</v>
      </c>
      <c r="J213" s="77">
        <v>4</v>
      </c>
      <c r="K213" s="92"/>
    </row>
    <row r="214" spans="1:11" ht="50" x14ac:dyDescent="0.25">
      <c r="A214" s="14" t="s">
        <v>1505</v>
      </c>
      <c r="B214" s="14" t="s">
        <v>1842</v>
      </c>
      <c r="C214" s="14" t="s">
        <v>1842</v>
      </c>
      <c r="D214" s="16">
        <v>45761</v>
      </c>
      <c r="E214" s="16"/>
      <c r="F214" s="14" t="s">
        <v>1843</v>
      </c>
      <c r="G214" s="14"/>
      <c r="H214" s="14" t="s">
        <v>1841</v>
      </c>
      <c r="I214" s="15">
        <v>11.25</v>
      </c>
      <c r="J214" s="77">
        <v>4</v>
      </c>
      <c r="K214" s="92"/>
    </row>
    <row r="215" spans="1:11" ht="30" x14ac:dyDescent="0.25">
      <c r="A215" s="14" t="s">
        <v>1505</v>
      </c>
      <c r="B215" s="14" t="s">
        <v>1844</v>
      </c>
      <c r="C215" s="14" t="s">
        <v>1845</v>
      </c>
      <c r="D215" s="16">
        <v>45761</v>
      </c>
      <c r="E215" s="16"/>
      <c r="F215" s="14" t="s">
        <v>1846</v>
      </c>
      <c r="G215" s="14"/>
      <c r="H215" s="14" t="s">
        <v>1847</v>
      </c>
      <c r="I215" s="15">
        <v>128.63999999999999</v>
      </c>
      <c r="J215" s="77">
        <v>4</v>
      </c>
      <c r="K215" s="92"/>
    </row>
    <row r="216" spans="1:11" ht="20" x14ac:dyDescent="0.25">
      <c r="A216" s="14" t="s">
        <v>1505</v>
      </c>
      <c r="B216" s="14" t="s">
        <v>1848</v>
      </c>
      <c r="C216" s="14" t="s">
        <v>1848</v>
      </c>
      <c r="D216" s="16">
        <v>45800</v>
      </c>
      <c r="E216" s="16"/>
      <c r="F216" s="14" t="s">
        <v>1849</v>
      </c>
      <c r="G216" s="14"/>
      <c r="H216" s="14" t="s">
        <v>1534</v>
      </c>
      <c r="I216" s="15">
        <v>29.59</v>
      </c>
      <c r="J216" s="77">
        <v>4</v>
      </c>
      <c r="K216" s="92"/>
    </row>
    <row r="217" spans="1:11" ht="12.5" x14ac:dyDescent="0.25">
      <c r="A217" s="14" t="s">
        <v>1505</v>
      </c>
      <c r="B217" s="14" t="s">
        <v>1850</v>
      </c>
      <c r="C217" s="14" t="s">
        <v>1851</v>
      </c>
      <c r="D217" s="16">
        <v>45762</v>
      </c>
      <c r="E217" s="16"/>
      <c r="F217" s="14" t="s">
        <v>1852</v>
      </c>
      <c r="G217" s="14" t="s">
        <v>1835</v>
      </c>
      <c r="H217" s="14" t="s">
        <v>1549</v>
      </c>
      <c r="I217" s="15">
        <v>26.24</v>
      </c>
      <c r="J217" s="77">
        <v>2</v>
      </c>
      <c r="K217" s="92"/>
    </row>
    <row r="218" spans="1:11" ht="12.5" x14ac:dyDescent="0.25">
      <c r="A218" s="14" t="s">
        <v>1505</v>
      </c>
      <c r="B218" s="14" t="s">
        <v>1853</v>
      </c>
      <c r="C218" s="14" t="s">
        <v>1854</v>
      </c>
      <c r="D218" s="16">
        <v>45762</v>
      </c>
      <c r="E218" s="16"/>
      <c r="F218" s="14" t="s">
        <v>1855</v>
      </c>
      <c r="G218" s="14" t="s">
        <v>1835</v>
      </c>
      <c r="H218" s="14" t="s">
        <v>1549</v>
      </c>
      <c r="I218" s="15">
        <v>201.25</v>
      </c>
      <c r="J218" s="77">
        <v>5</v>
      </c>
      <c r="K218" s="92"/>
    </row>
    <row r="219" spans="1:11" ht="12.5" x14ac:dyDescent="0.25">
      <c r="A219" s="14" t="s">
        <v>1505</v>
      </c>
      <c r="B219" s="14" t="s">
        <v>1856</v>
      </c>
      <c r="C219" s="14" t="s">
        <v>1857</v>
      </c>
      <c r="D219" s="16">
        <v>45762</v>
      </c>
      <c r="E219" s="16"/>
      <c r="F219" s="14" t="s">
        <v>1858</v>
      </c>
      <c r="G219" s="14" t="s">
        <v>1835</v>
      </c>
      <c r="H219" s="14" t="s">
        <v>1549</v>
      </c>
      <c r="I219" s="15">
        <v>313.95</v>
      </c>
      <c r="J219" s="77">
        <v>2</v>
      </c>
      <c r="K219" s="92"/>
    </row>
    <row r="220" spans="1:11" ht="30" x14ac:dyDescent="0.25">
      <c r="A220" s="14" t="s">
        <v>1505</v>
      </c>
      <c r="B220" s="14" t="s">
        <v>1856</v>
      </c>
      <c r="C220" s="14" t="s">
        <v>1856</v>
      </c>
      <c r="D220" s="16">
        <v>45762</v>
      </c>
      <c r="E220" s="16"/>
      <c r="F220" s="14" t="s">
        <v>1859</v>
      </c>
      <c r="G220" s="14"/>
      <c r="H220" s="14" t="s">
        <v>1534</v>
      </c>
      <c r="I220" s="15">
        <v>164.48</v>
      </c>
      <c r="J220" s="77">
        <v>2</v>
      </c>
      <c r="K220" s="92"/>
    </row>
    <row r="221" spans="1:11" ht="20" x14ac:dyDescent="0.25">
      <c r="A221" s="14" t="s">
        <v>1505</v>
      </c>
      <c r="B221" s="14" t="s">
        <v>1860</v>
      </c>
      <c r="C221" s="14" t="s">
        <v>1861</v>
      </c>
      <c r="D221" s="16">
        <v>45762</v>
      </c>
      <c r="E221" s="16"/>
      <c r="F221" s="14" t="s">
        <v>1862</v>
      </c>
      <c r="G221" s="14" t="s">
        <v>1863</v>
      </c>
      <c r="H221" s="14" t="s">
        <v>1864</v>
      </c>
      <c r="I221" s="15">
        <v>648</v>
      </c>
      <c r="J221" s="77">
        <v>2</v>
      </c>
      <c r="K221" s="92"/>
    </row>
    <row r="222" spans="1:11" ht="30" x14ac:dyDescent="0.25">
      <c r="A222" s="14" t="s">
        <v>1505</v>
      </c>
      <c r="B222" s="14" t="s">
        <v>1860</v>
      </c>
      <c r="C222" s="14" t="s">
        <v>1860</v>
      </c>
      <c r="D222" s="16">
        <v>45791</v>
      </c>
      <c r="E222" s="16"/>
      <c r="F222" s="14" t="s">
        <v>1865</v>
      </c>
      <c r="G222" s="14"/>
      <c r="H222" s="14" t="s">
        <v>1534</v>
      </c>
      <c r="I222" s="15">
        <v>152</v>
      </c>
      <c r="J222" s="77">
        <v>2</v>
      </c>
      <c r="K222" s="92"/>
    </row>
    <row r="223" spans="1:11" ht="12.5" x14ac:dyDescent="0.25">
      <c r="A223" s="14" t="s">
        <v>1505</v>
      </c>
      <c r="B223" s="14" t="s">
        <v>1866</v>
      </c>
      <c r="C223" s="14" t="s">
        <v>1867</v>
      </c>
      <c r="D223" s="16">
        <v>45762</v>
      </c>
      <c r="E223" s="16"/>
      <c r="F223" s="14" t="s">
        <v>1868</v>
      </c>
      <c r="G223" s="14" t="s">
        <v>1869</v>
      </c>
      <c r="H223" s="14" t="s">
        <v>1870</v>
      </c>
      <c r="I223" s="15">
        <v>369</v>
      </c>
      <c r="J223" s="77">
        <v>4</v>
      </c>
      <c r="K223" s="92"/>
    </row>
    <row r="224" spans="1:11" ht="40" x14ac:dyDescent="0.25">
      <c r="A224" s="14" t="s">
        <v>1505</v>
      </c>
      <c r="B224" s="14" t="s">
        <v>1871</v>
      </c>
      <c r="C224" s="14" t="s">
        <v>1872</v>
      </c>
      <c r="D224" s="16">
        <v>45762</v>
      </c>
      <c r="E224" s="16"/>
      <c r="F224" s="14" t="s">
        <v>1873</v>
      </c>
      <c r="G224" s="14" t="s">
        <v>1874</v>
      </c>
      <c r="H224" s="14" t="s">
        <v>1875</v>
      </c>
      <c r="I224" s="15">
        <v>5797</v>
      </c>
      <c r="J224" s="77">
        <v>5</v>
      </c>
      <c r="K224" s="92"/>
    </row>
    <row r="225" spans="1:11" ht="30" x14ac:dyDescent="0.25">
      <c r="A225" s="14" t="s">
        <v>1505</v>
      </c>
      <c r="B225" s="14" t="s">
        <v>1876</v>
      </c>
      <c r="C225" s="14" t="s">
        <v>1877</v>
      </c>
      <c r="D225" s="16">
        <v>45762</v>
      </c>
      <c r="E225" s="16"/>
      <c r="F225" s="14" t="s">
        <v>1878</v>
      </c>
      <c r="G225" s="14" t="s">
        <v>1874</v>
      </c>
      <c r="H225" s="14" t="s">
        <v>1875</v>
      </c>
      <c r="I225" s="15">
        <v>5600</v>
      </c>
      <c r="J225" s="77">
        <v>5</v>
      </c>
      <c r="K225" s="92"/>
    </row>
    <row r="226" spans="1:11" ht="12.5" x14ac:dyDescent="0.25">
      <c r="A226" s="14" t="s">
        <v>1505</v>
      </c>
      <c r="B226" s="14" t="s">
        <v>1879</v>
      </c>
      <c r="C226" s="14" t="s">
        <v>1880</v>
      </c>
      <c r="D226" s="16">
        <v>45764</v>
      </c>
      <c r="E226" s="16"/>
      <c r="F226" s="14" t="s">
        <v>1881</v>
      </c>
      <c r="G226" s="14"/>
      <c r="H226" s="14" t="s">
        <v>1882</v>
      </c>
      <c r="I226" s="15">
        <v>500</v>
      </c>
      <c r="J226" s="77">
        <v>5</v>
      </c>
      <c r="K226" s="92"/>
    </row>
    <row r="227" spans="1:11" ht="12.5" x14ac:dyDescent="0.25">
      <c r="A227" s="14" t="s">
        <v>1505</v>
      </c>
      <c r="B227" s="14" t="s">
        <v>1883</v>
      </c>
      <c r="C227" s="14" t="s">
        <v>1724</v>
      </c>
      <c r="D227" s="16">
        <v>45775</v>
      </c>
      <c r="E227" s="16"/>
      <c r="F227" s="14" t="s">
        <v>1884</v>
      </c>
      <c r="G227" s="14" t="s">
        <v>1885</v>
      </c>
      <c r="H227" s="14" t="s">
        <v>1886</v>
      </c>
      <c r="I227" s="15">
        <v>345.8</v>
      </c>
      <c r="J227" s="77">
        <v>3</v>
      </c>
      <c r="K227" s="92"/>
    </row>
    <row r="228" spans="1:11" ht="40" x14ac:dyDescent="0.25">
      <c r="A228" s="14" t="s">
        <v>1505</v>
      </c>
      <c r="B228" s="14" t="s">
        <v>1887</v>
      </c>
      <c r="C228" s="14" t="s">
        <v>1888</v>
      </c>
      <c r="D228" s="16">
        <v>45754</v>
      </c>
      <c r="E228" s="16">
        <v>45775</v>
      </c>
      <c r="F228" s="14" t="s">
        <v>1889</v>
      </c>
      <c r="G228" s="14" t="s">
        <v>1890</v>
      </c>
      <c r="H228" s="14" t="s">
        <v>1891</v>
      </c>
      <c r="I228" s="15">
        <v>1398</v>
      </c>
      <c r="J228" s="77">
        <v>3</v>
      </c>
      <c r="K228" s="92"/>
    </row>
    <row r="229" spans="1:11" ht="40" x14ac:dyDescent="0.25">
      <c r="A229" s="14" t="s">
        <v>1505</v>
      </c>
      <c r="B229" s="14" t="s">
        <v>1892</v>
      </c>
      <c r="C229" s="14" t="s">
        <v>1893</v>
      </c>
      <c r="D229" s="16">
        <v>45757</v>
      </c>
      <c r="E229" s="16">
        <v>45776</v>
      </c>
      <c r="F229" s="14" t="s">
        <v>1894</v>
      </c>
      <c r="G229" s="14" t="s">
        <v>1895</v>
      </c>
      <c r="H229" s="14" t="s">
        <v>1896</v>
      </c>
      <c r="I229" s="15">
        <v>233</v>
      </c>
      <c r="J229" s="77">
        <v>3</v>
      </c>
      <c r="K229" s="92"/>
    </row>
    <row r="230" spans="1:11" ht="40" x14ac:dyDescent="0.25">
      <c r="A230" s="14" t="s">
        <v>1505</v>
      </c>
      <c r="B230" s="14" t="s">
        <v>1897</v>
      </c>
      <c r="C230" s="14" t="s">
        <v>1897</v>
      </c>
      <c r="D230" s="16">
        <v>45772</v>
      </c>
      <c r="E230" s="16"/>
      <c r="F230" s="14" t="s">
        <v>1898</v>
      </c>
      <c r="G230" s="14"/>
      <c r="H230" s="14" t="s">
        <v>1534</v>
      </c>
      <c r="I230" s="15">
        <v>37.26</v>
      </c>
      <c r="J230" s="77">
        <v>3</v>
      </c>
      <c r="K230" s="92"/>
    </row>
    <row r="231" spans="1:11" ht="40" x14ac:dyDescent="0.25">
      <c r="A231" s="14" t="s">
        <v>1505</v>
      </c>
      <c r="B231" s="14" t="s">
        <v>1899</v>
      </c>
      <c r="C231" s="14" t="s">
        <v>1899</v>
      </c>
      <c r="D231" s="16">
        <v>45772</v>
      </c>
      <c r="E231" s="16"/>
      <c r="F231" s="14" t="s">
        <v>1900</v>
      </c>
      <c r="G231" s="14"/>
      <c r="H231" s="14" t="s">
        <v>1534</v>
      </c>
      <c r="I231" s="15">
        <v>175.26</v>
      </c>
      <c r="J231" s="77">
        <v>3</v>
      </c>
      <c r="K231" s="92"/>
    </row>
    <row r="232" spans="1:11" ht="40" x14ac:dyDescent="0.25">
      <c r="A232" s="14" t="s">
        <v>1505</v>
      </c>
      <c r="B232" s="14" t="s">
        <v>1901</v>
      </c>
      <c r="C232" s="14" t="s">
        <v>1901</v>
      </c>
      <c r="D232" s="16">
        <v>45772</v>
      </c>
      <c r="E232" s="16"/>
      <c r="F232" s="14" t="s">
        <v>1902</v>
      </c>
      <c r="G232" s="14"/>
      <c r="H232" s="14" t="s">
        <v>1534</v>
      </c>
      <c r="I232" s="15">
        <v>2520</v>
      </c>
      <c r="J232" s="77">
        <v>2</v>
      </c>
      <c r="K232" s="92"/>
    </row>
    <row r="233" spans="1:11" ht="40" x14ac:dyDescent="0.25">
      <c r="A233" s="14" t="s">
        <v>1505</v>
      </c>
      <c r="B233" s="14" t="s">
        <v>1903</v>
      </c>
      <c r="C233" s="14" t="s">
        <v>1903</v>
      </c>
      <c r="D233" s="16">
        <v>45772</v>
      </c>
      <c r="E233" s="16"/>
      <c r="F233" s="14" t="s">
        <v>1904</v>
      </c>
      <c r="G233" s="14"/>
      <c r="H233" s="14" t="s">
        <v>1534</v>
      </c>
      <c r="I233" s="15">
        <v>35.65</v>
      </c>
      <c r="J233" s="77">
        <v>2</v>
      </c>
      <c r="K233" s="92"/>
    </row>
    <row r="234" spans="1:11" ht="30" x14ac:dyDescent="0.25">
      <c r="A234" s="14" t="s">
        <v>1505</v>
      </c>
      <c r="B234" s="14" t="s">
        <v>1905</v>
      </c>
      <c r="C234" s="14" t="s">
        <v>1905</v>
      </c>
      <c r="D234" s="16">
        <v>45772</v>
      </c>
      <c r="E234" s="16"/>
      <c r="F234" s="14" t="s">
        <v>1906</v>
      </c>
      <c r="G234" s="14"/>
      <c r="H234" s="14" t="s">
        <v>1534</v>
      </c>
      <c r="I234" s="15">
        <v>57.5</v>
      </c>
      <c r="J234" s="77">
        <v>5</v>
      </c>
      <c r="K234" s="92"/>
    </row>
    <row r="235" spans="1:11" ht="40" x14ac:dyDescent="0.25">
      <c r="A235" s="14" t="s">
        <v>1505</v>
      </c>
      <c r="B235" s="14" t="s">
        <v>1907</v>
      </c>
      <c r="C235" s="14" t="s">
        <v>1907</v>
      </c>
      <c r="D235" s="16">
        <v>45772</v>
      </c>
      <c r="E235" s="16"/>
      <c r="F235" s="14" t="s">
        <v>1908</v>
      </c>
      <c r="G235" s="14"/>
      <c r="H235" s="14" t="s">
        <v>1534</v>
      </c>
      <c r="I235" s="15">
        <v>1577.34</v>
      </c>
      <c r="J235" s="77">
        <v>3</v>
      </c>
      <c r="K235" s="92"/>
    </row>
    <row r="236" spans="1:11" ht="40" x14ac:dyDescent="0.25">
      <c r="A236" s="14" t="s">
        <v>1505</v>
      </c>
      <c r="B236" s="14" t="s">
        <v>1909</v>
      </c>
      <c r="C236" s="14" t="s">
        <v>1909</v>
      </c>
      <c r="D236" s="16">
        <v>45772</v>
      </c>
      <c r="E236" s="16"/>
      <c r="F236" s="14" t="s">
        <v>1910</v>
      </c>
      <c r="G236" s="14"/>
      <c r="H236" s="14" t="s">
        <v>1534</v>
      </c>
      <c r="I236" s="15">
        <v>335.34</v>
      </c>
      <c r="J236" s="77">
        <v>3</v>
      </c>
      <c r="K236" s="92"/>
    </row>
    <row r="237" spans="1:11" ht="40" x14ac:dyDescent="0.25">
      <c r="A237" s="14" t="s">
        <v>1505</v>
      </c>
      <c r="B237" s="14" t="s">
        <v>1911</v>
      </c>
      <c r="C237" s="14" t="s">
        <v>1911</v>
      </c>
      <c r="D237" s="16">
        <v>45772</v>
      </c>
      <c r="E237" s="16"/>
      <c r="F237" s="14" t="s">
        <v>1912</v>
      </c>
      <c r="G237" s="14"/>
      <c r="H237" s="14" t="s">
        <v>1534</v>
      </c>
      <c r="I237" s="15">
        <v>310.14</v>
      </c>
      <c r="J237" s="77">
        <v>4</v>
      </c>
      <c r="K237" s="92"/>
    </row>
    <row r="238" spans="1:11" ht="30" x14ac:dyDescent="0.25">
      <c r="A238" s="14" t="s">
        <v>1505</v>
      </c>
      <c r="B238" s="14" t="s">
        <v>1913</v>
      </c>
      <c r="C238" s="14" t="s">
        <v>1913</v>
      </c>
      <c r="D238" s="16">
        <v>45772</v>
      </c>
      <c r="E238" s="16"/>
      <c r="F238" s="14" t="s">
        <v>1914</v>
      </c>
      <c r="G238" s="14"/>
      <c r="H238" s="14" t="s">
        <v>1534</v>
      </c>
      <c r="I238" s="15">
        <v>304.08999999999997</v>
      </c>
      <c r="J238" s="77">
        <v>5</v>
      </c>
      <c r="K238" s="92"/>
    </row>
    <row r="239" spans="1:11" ht="30" x14ac:dyDescent="0.25">
      <c r="A239" s="14" t="s">
        <v>1505</v>
      </c>
      <c r="B239" s="14" t="s">
        <v>1915</v>
      </c>
      <c r="C239" s="14" t="s">
        <v>1915</v>
      </c>
      <c r="D239" s="16">
        <v>45772</v>
      </c>
      <c r="E239" s="16"/>
      <c r="F239" s="14" t="s">
        <v>1916</v>
      </c>
      <c r="G239" s="14"/>
      <c r="H239" s="14" t="s">
        <v>1534</v>
      </c>
      <c r="I239" s="15">
        <v>310.68</v>
      </c>
      <c r="J239" s="77">
        <v>5</v>
      </c>
      <c r="K239" s="92"/>
    </row>
    <row r="240" spans="1:11" ht="30" x14ac:dyDescent="0.25">
      <c r="A240" s="14" t="s">
        <v>1505</v>
      </c>
      <c r="B240" s="14" t="s">
        <v>1917</v>
      </c>
      <c r="C240" s="14" t="s">
        <v>1917</v>
      </c>
      <c r="D240" s="16">
        <v>45772</v>
      </c>
      <c r="E240" s="16"/>
      <c r="F240" s="14" t="s">
        <v>1918</v>
      </c>
      <c r="G240" s="14"/>
      <c r="H240" s="14" t="s">
        <v>1534</v>
      </c>
      <c r="I240" s="15">
        <v>214.92</v>
      </c>
      <c r="J240" s="77">
        <v>5</v>
      </c>
      <c r="K240" s="92"/>
    </row>
    <row r="241" spans="1:11" ht="20" x14ac:dyDescent="0.25">
      <c r="A241" s="14" t="s">
        <v>1505</v>
      </c>
      <c r="B241" s="14" t="s">
        <v>1919</v>
      </c>
      <c r="C241" s="14" t="s">
        <v>1920</v>
      </c>
      <c r="D241" s="16">
        <v>45776</v>
      </c>
      <c r="E241" s="16"/>
      <c r="F241" s="14" t="s">
        <v>1921</v>
      </c>
      <c r="G241" s="14" t="s">
        <v>1922</v>
      </c>
      <c r="H241" s="14" t="s">
        <v>1923</v>
      </c>
      <c r="I241" s="15">
        <v>417</v>
      </c>
      <c r="J241" s="77">
        <v>3</v>
      </c>
      <c r="K241" s="92"/>
    </row>
    <row r="242" spans="1:11" ht="30" x14ac:dyDescent="0.25">
      <c r="A242" s="14" t="s">
        <v>1505</v>
      </c>
      <c r="B242" s="14" t="s">
        <v>1919</v>
      </c>
      <c r="C242" s="14" t="s">
        <v>1919</v>
      </c>
      <c r="D242" s="16">
        <v>45791</v>
      </c>
      <c r="E242" s="16"/>
      <c r="F242" s="14" t="s">
        <v>1924</v>
      </c>
      <c r="G242" s="14"/>
      <c r="H242" s="14" t="s">
        <v>1534</v>
      </c>
      <c r="I242" s="15">
        <v>95</v>
      </c>
      <c r="J242" s="77">
        <v>3</v>
      </c>
      <c r="K242" s="92"/>
    </row>
    <row r="243" spans="1:11" ht="30" x14ac:dyDescent="0.25">
      <c r="A243" s="14" t="s">
        <v>1505</v>
      </c>
      <c r="B243" s="14" t="s">
        <v>1925</v>
      </c>
      <c r="C243" s="14" t="s">
        <v>1926</v>
      </c>
      <c r="D243" s="16">
        <v>45776</v>
      </c>
      <c r="E243" s="16"/>
      <c r="F243" s="14" t="s">
        <v>1927</v>
      </c>
      <c r="G243" s="14" t="s">
        <v>1928</v>
      </c>
      <c r="H243" s="14" t="s">
        <v>1929</v>
      </c>
      <c r="I243" s="15">
        <v>1400</v>
      </c>
      <c r="J243" s="77">
        <v>3</v>
      </c>
      <c r="K243" s="92"/>
    </row>
    <row r="244" spans="1:11" ht="20" x14ac:dyDescent="0.25">
      <c r="A244" s="14" t="s">
        <v>1505</v>
      </c>
      <c r="B244" s="14" t="s">
        <v>1930</v>
      </c>
      <c r="C244" s="14" t="s">
        <v>1734</v>
      </c>
      <c r="D244" s="16">
        <v>45776</v>
      </c>
      <c r="E244" s="16"/>
      <c r="F244" s="14" t="s">
        <v>1931</v>
      </c>
      <c r="G244" s="14" t="s">
        <v>1736</v>
      </c>
      <c r="H244" s="14" t="s">
        <v>1737</v>
      </c>
      <c r="I244" s="15">
        <v>450.13</v>
      </c>
      <c r="J244" s="77">
        <v>4</v>
      </c>
      <c r="K244" s="92"/>
    </row>
    <row r="245" spans="1:11" ht="20" x14ac:dyDescent="0.25">
      <c r="A245" s="14" t="s">
        <v>1505</v>
      </c>
      <c r="B245" s="14" t="s">
        <v>1932</v>
      </c>
      <c r="C245" s="14" t="s">
        <v>1933</v>
      </c>
      <c r="D245" s="16">
        <v>45776</v>
      </c>
      <c r="E245" s="16"/>
      <c r="F245" s="14" t="s">
        <v>1934</v>
      </c>
      <c r="G245" s="14" t="s">
        <v>1935</v>
      </c>
      <c r="H245" s="14" t="s">
        <v>1936</v>
      </c>
      <c r="I245" s="15">
        <v>210</v>
      </c>
      <c r="J245" s="77">
        <v>3</v>
      </c>
      <c r="K245" s="92"/>
    </row>
    <row r="246" spans="1:11" ht="20" x14ac:dyDescent="0.25">
      <c r="A246" s="14" t="s">
        <v>1505</v>
      </c>
      <c r="B246" s="14" t="s">
        <v>1937</v>
      </c>
      <c r="C246" s="14" t="s">
        <v>1938</v>
      </c>
      <c r="D246" s="16">
        <v>45776</v>
      </c>
      <c r="E246" s="16"/>
      <c r="F246" s="14" t="s">
        <v>1939</v>
      </c>
      <c r="G246" s="14" t="s">
        <v>1940</v>
      </c>
      <c r="H246" s="14" t="s">
        <v>1941</v>
      </c>
      <c r="I246" s="15">
        <v>699.25</v>
      </c>
      <c r="J246" s="77">
        <v>3</v>
      </c>
      <c r="K246" s="92"/>
    </row>
    <row r="247" spans="1:11" ht="12.5" x14ac:dyDescent="0.25">
      <c r="A247" s="14" t="s">
        <v>1505</v>
      </c>
      <c r="B247" s="14" t="s">
        <v>1942</v>
      </c>
      <c r="C247" s="14" t="s">
        <v>1943</v>
      </c>
      <c r="D247" s="16">
        <v>45776</v>
      </c>
      <c r="E247" s="16"/>
      <c r="F247" s="14" t="s">
        <v>1944</v>
      </c>
      <c r="G247" s="14" t="s">
        <v>1835</v>
      </c>
      <c r="H247" s="14" t="s">
        <v>1549</v>
      </c>
      <c r="I247" s="15">
        <v>13.94</v>
      </c>
      <c r="J247" s="77">
        <v>5</v>
      </c>
      <c r="K247" s="92"/>
    </row>
    <row r="248" spans="1:11" ht="12.5" x14ac:dyDescent="0.25">
      <c r="A248" s="14" t="s">
        <v>1505</v>
      </c>
      <c r="B248" s="14" t="s">
        <v>1945</v>
      </c>
      <c r="C248" s="14" t="s">
        <v>1946</v>
      </c>
      <c r="D248" s="16">
        <v>45776</v>
      </c>
      <c r="E248" s="16"/>
      <c r="F248" s="14" t="s">
        <v>1947</v>
      </c>
      <c r="G248" s="14" t="s">
        <v>1835</v>
      </c>
      <c r="H248" s="14" t="s">
        <v>1549</v>
      </c>
      <c r="I248" s="15">
        <v>15.69</v>
      </c>
      <c r="J248" s="77">
        <v>2</v>
      </c>
      <c r="K248" s="92"/>
    </row>
    <row r="249" spans="1:11" ht="12.5" x14ac:dyDescent="0.25">
      <c r="A249" s="14" t="s">
        <v>1505</v>
      </c>
      <c r="B249" s="14" t="s">
        <v>1948</v>
      </c>
      <c r="C249" s="14" t="s">
        <v>1949</v>
      </c>
      <c r="D249" s="16">
        <v>45776</v>
      </c>
      <c r="E249" s="16"/>
      <c r="F249" s="14" t="s">
        <v>1950</v>
      </c>
      <c r="G249" s="14" t="s">
        <v>1835</v>
      </c>
      <c r="H249" s="14" t="s">
        <v>1549</v>
      </c>
      <c r="I249" s="15">
        <v>571.95000000000005</v>
      </c>
      <c r="J249" s="77">
        <v>2</v>
      </c>
      <c r="K249" s="92"/>
    </row>
    <row r="250" spans="1:11" ht="12.5" x14ac:dyDescent="0.25">
      <c r="A250" s="14" t="s">
        <v>1505</v>
      </c>
      <c r="B250" s="14" t="s">
        <v>1951</v>
      </c>
      <c r="C250" s="14" t="s">
        <v>1952</v>
      </c>
      <c r="D250" s="16">
        <v>45776</v>
      </c>
      <c r="E250" s="16"/>
      <c r="F250" s="14" t="s">
        <v>1953</v>
      </c>
      <c r="G250" s="14" t="s">
        <v>1935</v>
      </c>
      <c r="H250" s="14" t="s">
        <v>1936</v>
      </c>
      <c r="I250" s="15">
        <v>714</v>
      </c>
      <c r="J250" s="77">
        <v>3</v>
      </c>
      <c r="K250" s="92"/>
    </row>
    <row r="251" spans="1:11" ht="40" x14ac:dyDescent="0.25">
      <c r="A251" s="14" t="s">
        <v>1505</v>
      </c>
      <c r="B251" s="14" t="s">
        <v>1954</v>
      </c>
      <c r="C251" s="14" t="s">
        <v>1724</v>
      </c>
      <c r="D251" s="16">
        <v>45776</v>
      </c>
      <c r="E251" s="16"/>
      <c r="F251" s="14" t="s">
        <v>1955</v>
      </c>
      <c r="G251" s="14" t="s">
        <v>1799</v>
      </c>
      <c r="H251" s="14" t="s">
        <v>1956</v>
      </c>
      <c r="I251" s="15">
        <v>1787.5</v>
      </c>
      <c r="J251" s="77">
        <v>4</v>
      </c>
      <c r="K251" s="92"/>
    </row>
    <row r="252" spans="1:11" ht="20" x14ac:dyDescent="0.25">
      <c r="A252" s="14" t="s">
        <v>1505</v>
      </c>
      <c r="B252" s="14" t="s">
        <v>1957</v>
      </c>
      <c r="C252" s="14" t="s">
        <v>1777</v>
      </c>
      <c r="D252" s="16">
        <v>45776</v>
      </c>
      <c r="E252" s="16"/>
      <c r="F252" s="14" t="s">
        <v>1958</v>
      </c>
      <c r="G252" s="14" t="s">
        <v>1526</v>
      </c>
      <c r="H252" s="14" t="s">
        <v>1527</v>
      </c>
      <c r="I252" s="15">
        <v>492</v>
      </c>
      <c r="J252" s="77">
        <v>4</v>
      </c>
      <c r="K252" s="92"/>
    </row>
    <row r="253" spans="1:11" ht="12.5" x14ac:dyDescent="0.25">
      <c r="A253" s="14" t="s">
        <v>1505</v>
      </c>
      <c r="B253" s="14" t="s">
        <v>1959</v>
      </c>
      <c r="C253" s="14" t="s">
        <v>1960</v>
      </c>
      <c r="D253" s="16">
        <v>45776</v>
      </c>
      <c r="E253" s="16"/>
      <c r="F253" s="14" t="s">
        <v>1961</v>
      </c>
      <c r="G253" s="14" t="s">
        <v>1835</v>
      </c>
      <c r="H253" s="14" t="s">
        <v>1549</v>
      </c>
      <c r="I253" s="15">
        <v>85.56</v>
      </c>
      <c r="J253" s="77">
        <v>2</v>
      </c>
      <c r="K253" s="92"/>
    </row>
    <row r="254" spans="1:11" ht="12.5" x14ac:dyDescent="0.25">
      <c r="A254" s="14" t="s">
        <v>1505</v>
      </c>
      <c r="B254" s="14" t="s">
        <v>1962</v>
      </c>
      <c r="C254" s="14" t="s">
        <v>1963</v>
      </c>
      <c r="D254" s="16">
        <v>45777</v>
      </c>
      <c r="E254" s="16"/>
      <c r="F254" s="14" t="s">
        <v>1582</v>
      </c>
      <c r="G254" s="14" t="s">
        <v>1583</v>
      </c>
      <c r="H254" s="14" t="s">
        <v>1584</v>
      </c>
      <c r="I254" s="15">
        <v>7</v>
      </c>
      <c r="J254" s="77">
        <v>4</v>
      </c>
      <c r="K254" s="92"/>
    </row>
    <row r="255" spans="1:11" ht="12.5" x14ac:dyDescent="0.25">
      <c r="A255" s="14" t="s">
        <v>1505</v>
      </c>
      <c r="B255" s="14" t="s">
        <v>1964</v>
      </c>
      <c r="C255" s="14" t="s">
        <v>1965</v>
      </c>
      <c r="D255" s="16">
        <v>45777</v>
      </c>
      <c r="E255" s="16"/>
      <c r="F255" s="14" t="s">
        <v>1587</v>
      </c>
      <c r="G255" s="14" t="s">
        <v>1583</v>
      </c>
      <c r="H255" s="14" t="s">
        <v>1584</v>
      </c>
      <c r="I255" s="15">
        <v>0.2</v>
      </c>
      <c r="J255" s="77">
        <v>4</v>
      </c>
      <c r="K255" s="92"/>
    </row>
    <row r="256" spans="1:11" ht="12.5" x14ac:dyDescent="0.25">
      <c r="A256" s="14" t="s">
        <v>1505</v>
      </c>
      <c r="B256" s="14" t="s">
        <v>1966</v>
      </c>
      <c r="C256" s="14" t="s">
        <v>1967</v>
      </c>
      <c r="D256" s="16">
        <v>45777</v>
      </c>
      <c r="E256" s="16"/>
      <c r="F256" s="14" t="s">
        <v>1590</v>
      </c>
      <c r="G256" s="14" t="s">
        <v>1583</v>
      </c>
      <c r="H256" s="14" t="s">
        <v>1584</v>
      </c>
      <c r="I256" s="15">
        <v>55.5</v>
      </c>
      <c r="J256" s="77">
        <v>4</v>
      </c>
      <c r="K256" s="92"/>
    </row>
    <row r="257" spans="1:11" ht="12.5" x14ac:dyDescent="0.25">
      <c r="A257" s="14" t="s">
        <v>1505</v>
      </c>
      <c r="B257" s="14" t="s">
        <v>1968</v>
      </c>
      <c r="C257" s="14" t="s">
        <v>1969</v>
      </c>
      <c r="D257" s="16">
        <v>45779</v>
      </c>
      <c r="E257" s="16"/>
      <c r="F257" s="14" t="s">
        <v>1970</v>
      </c>
      <c r="G257" s="14" t="s">
        <v>1763</v>
      </c>
      <c r="H257" s="14" t="s">
        <v>1764</v>
      </c>
      <c r="I257" s="15">
        <v>2100</v>
      </c>
      <c r="J257" s="77">
        <v>5</v>
      </c>
      <c r="K257" s="92"/>
    </row>
    <row r="258" spans="1:11" ht="12.5" x14ac:dyDescent="0.25">
      <c r="A258" s="14" t="s">
        <v>1505</v>
      </c>
      <c r="B258" s="14" t="s">
        <v>1971</v>
      </c>
      <c r="C258" s="14" t="s">
        <v>1972</v>
      </c>
      <c r="D258" s="16">
        <v>45777</v>
      </c>
      <c r="E258" s="16"/>
      <c r="F258" s="14" t="s">
        <v>1593</v>
      </c>
      <c r="G258" s="14" t="s">
        <v>1583</v>
      </c>
      <c r="H258" s="14" t="s">
        <v>1584</v>
      </c>
      <c r="I258" s="15">
        <v>7.2</v>
      </c>
      <c r="J258" s="77">
        <v>4</v>
      </c>
      <c r="K258" s="92"/>
    </row>
    <row r="259" spans="1:11" ht="20" x14ac:dyDescent="0.25">
      <c r="A259" s="14" t="s">
        <v>1505</v>
      </c>
      <c r="B259" s="14" t="s">
        <v>1973</v>
      </c>
      <c r="C259" s="14" t="s">
        <v>1974</v>
      </c>
      <c r="D259" s="16">
        <v>45783</v>
      </c>
      <c r="E259" s="16"/>
      <c r="F259" s="14" t="s">
        <v>1975</v>
      </c>
      <c r="G259" s="14" t="s">
        <v>1976</v>
      </c>
      <c r="H259" s="14" t="s">
        <v>1977</v>
      </c>
      <c r="I259" s="15">
        <v>74</v>
      </c>
      <c r="J259" s="77">
        <v>4</v>
      </c>
      <c r="K259" s="92"/>
    </row>
    <row r="260" spans="1:11" ht="20" x14ac:dyDescent="0.25">
      <c r="A260" s="14" t="s">
        <v>1505</v>
      </c>
      <c r="B260" s="14" t="s">
        <v>1978</v>
      </c>
      <c r="C260" s="14" t="s">
        <v>1979</v>
      </c>
      <c r="D260" s="16">
        <v>45755</v>
      </c>
      <c r="E260" s="16">
        <v>45783</v>
      </c>
      <c r="F260" s="14" t="s">
        <v>1980</v>
      </c>
      <c r="G260" s="14" t="s">
        <v>1981</v>
      </c>
      <c r="H260" s="14" t="s">
        <v>1982</v>
      </c>
      <c r="I260" s="15">
        <v>34</v>
      </c>
      <c r="J260" s="77">
        <v>4</v>
      </c>
      <c r="K260" s="92"/>
    </row>
    <row r="261" spans="1:11" ht="70" x14ac:dyDescent="0.25">
      <c r="A261" s="14" t="s">
        <v>1505</v>
      </c>
      <c r="B261" s="14" t="s">
        <v>1983</v>
      </c>
      <c r="C261" s="14" t="s">
        <v>1984</v>
      </c>
      <c r="D261" s="16">
        <v>45754</v>
      </c>
      <c r="E261" s="16">
        <v>45783</v>
      </c>
      <c r="F261" s="14" t="s">
        <v>1985</v>
      </c>
      <c r="G261" s="14" t="s">
        <v>1660</v>
      </c>
      <c r="H261" s="14" t="s">
        <v>1661</v>
      </c>
      <c r="I261" s="15">
        <v>51.4</v>
      </c>
      <c r="J261" s="77">
        <v>4</v>
      </c>
      <c r="K261" s="92"/>
    </row>
    <row r="262" spans="1:11" ht="20" x14ac:dyDescent="0.25">
      <c r="A262" s="14" t="s">
        <v>1505</v>
      </c>
      <c r="B262" s="14" t="s">
        <v>1986</v>
      </c>
      <c r="C262" s="14" t="s">
        <v>1987</v>
      </c>
      <c r="D262" s="16">
        <v>45783</v>
      </c>
      <c r="E262" s="16"/>
      <c r="F262" s="14" t="s">
        <v>1988</v>
      </c>
      <c r="G262" s="14" t="s">
        <v>1989</v>
      </c>
      <c r="H262" s="14" t="s">
        <v>1990</v>
      </c>
      <c r="I262" s="15">
        <v>900</v>
      </c>
      <c r="J262" s="77">
        <v>2</v>
      </c>
      <c r="K262" s="92"/>
    </row>
    <row r="263" spans="1:11" ht="70" x14ac:dyDescent="0.25">
      <c r="A263" s="14" t="s">
        <v>1505</v>
      </c>
      <c r="B263" s="14" t="s">
        <v>1991</v>
      </c>
      <c r="C263" s="14" t="s">
        <v>1991</v>
      </c>
      <c r="D263" s="16">
        <v>45783</v>
      </c>
      <c r="E263" s="16"/>
      <c r="F263" s="14" t="s">
        <v>1992</v>
      </c>
      <c r="G263" s="14"/>
      <c r="H263" s="14" t="s">
        <v>1993</v>
      </c>
      <c r="I263" s="15">
        <v>232.2</v>
      </c>
      <c r="J263" s="77">
        <v>3</v>
      </c>
      <c r="K263" s="92"/>
    </row>
    <row r="264" spans="1:11" ht="70" x14ac:dyDescent="0.25">
      <c r="A264" s="14" t="s">
        <v>1505</v>
      </c>
      <c r="B264" s="14" t="s">
        <v>1994</v>
      </c>
      <c r="C264" s="14" t="s">
        <v>1994</v>
      </c>
      <c r="D264" s="16">
        <v>45783</v>
      </c>
      <c r="E264" s="16"/>
      <c r="F264" s="14" t="s">
        <v>1995</v>
      </c>
      <c r="G264" s="14"/>
      <c r="H264" s="14" t="s">
        <v>1993</v>
      </c>
      <c r="I264" s="15">
        <v>46.08</v>
      </c>
      <c r="J264" s="77">
        <v>4</v>
      </c>
      <c r="K264" s="92"/>
    </row>
    <row r="265" spans="1:11" ht="70" x14ac:dyDescent="0.25">
      <c r="A265" s="14" t="s">
        <v>1505</v>
      </c>
      <c r="B265" s="14" t="s">
        <v>1996</v>
      </c>
      <c r="C265" s="14" t="s">
        <v>1996</v>
      </c>
      <c r="D265" s="16">
        <v>45783</v>
      </c>
      <c r="E265" s="16"/>
      <c r="F265" s="14" t="s">
        <v>1997</v>
      </c>
      <c r="G265" s="14"/>
      <c r="H265" s="14" t="s">
        <v>1998</v>
      </c>
      <c r="I265" s="15">
        <v>129.26</v>
      </c>
      <c r="J265" s="77">
        <v>4</v>
      </c>
      <c r="K265" s="92"/>
    </row>
    <row r="266" spans="1:11" ht="70" x14ac:dyDescent="0.25">
      <c r="A266" s="14" t="s">
        <v>1505</v>
      </c>
      <c r="B266" s="14" t="s">
        <v>1999</v>
      </c>
      <c r="C266" s="14" t="s">
        <v>1999</v>
      </c>
      <c r="D266" s="16">
        <v>45783</v>
      </c>
      <c r="E266" s="16"/>
      <c r="F266" s="14" t="s">
        <v>2000</v>
      </c>
      <c r="G266" s="14"/>
      <c r="H266" s="14" t="s">
        <v>2001</v>
      </c>
      <c r="I266" s="15">
        <v>115.21</v>
      </c>
      <c r="J266" s="77">
        <v>4</v>
      </c>
      <c r="K266" s="92"/>
    </row>
    <row r="267" spans="1:11" ht="40" x14ac:dyDescent="0.25">
      <c r="A267" s="14" t="s">
        <v>1505</v>
      </c>
      <c r="B267" s="14" t="s">
        <v>2002</v>
      </c>
      <c r="C267" s="14" t="s">
        <v>2002</v>
      </c>
      <c r="D267" s="16">
        <v>45783</v>
      </c>
      <c r="E267" s="16"/>
      <c r="F267" s="14" t="s">
        <v>2003</v>
      </c>
      <c r="G267" s="14"/>
      <c r="H267" s="14" t="s">
        <v>1649</v>
      </c>
      <c r="I267" s="15">
        <v>11.25</v>
      </c>
      <c r="J267" s="77">
        <v>4</v>
      </c>
      <c r="K267" s="92"/>
    </row>
    <row r="268" spans="1:11" ht="40" x14ac:dyDescent="0.25">
      <c r="A268" s="14" t="s">
        <v>1505</v>
      </c>
      <c r="B268" s="14" t="s">
        <v>2002</v>
      </c>
      <c r="C268" s="14" t="s">
        <v>2004</v>
      </c>
      <c r="D268" s="16">
        <v>45761</v>
      </c>
      <c r="E268" s="16">
        <v>45783</v>
      </c>
      <c r="F268" s="14" t="s">
        <v>2005</v>
      </c>
      <c r="G268" s="14"/>
      <c r="H268" s="14" t="s">
        <v>2006</v>
      </c>
      <c r="I268" s="15">
        <v>5.9</v>
      </c>
      <c r="J268" s="77">
        <v>4</v>
      </c>
      <c r="K268" s="92"/>
    </row>
    <row r="269" spans="1:11" ht="70" x14ac:dyDescent="0.25">
      <c r="A269" s="14" t="s">
        <v>1505</v>
      </c>
      <c r="B269" s="14" t="s">
        <v>2007</v>
      </c>
      <c r="C269" s="14" t="s">
        <v>2007</v>
      </c>
      <c r="D269" s="16">
        <v>45783</v>
      </c>
      <c r="E269" s="16"/>
      <c r="F269" s="14" t="s">
        <v>2008</v>
      </c>
      <c r="G269" s="14"/>
      <c r="H269" s="14" t="s">
        <v>1993</v>
      </c>
      <c r="I269" s="15">
        <v>46.08</v>
      </c>
      <c r="J269" s="77">
        <v>4</v>
      </c>
      <c r="K269" s="92"/>
    </row>
    <row r="270" spans="1:11" ht="40" x14ac:dyDescent="0.25">
      <c r="A270" s="14" t="s">
        <v>1505</v>
      </c>
      <c r="B270" s="14" t="s">
        <v>2009</v>
      </c>
      <c r="C270" s="14" t="s">
        <v>2009</v>
      </c>
      <c r="D270" s="16">
        <v>45783</v>
      </c>
      <c r="E270" s="16"/>
      <c r="F270" s="14" t="s">
        <v>2010</v>
      </c>
      <c r="G270" s="14"/>
      <c r="H270" s="14" t="s">
        <v>1705</v>
      </c>
      <c r="I270" s="15">
        <v>57.4</v>
      </c>
      <c r="J270" s="77">
        <v>3</v>
      </c>
      <c r="K270" s="92"/>
    </row>
    <row r="271" spans="1:11" ht="40" x14ac:dyDescent="0.25">
      <c r="A271" s="14" t="s">
        <v>1505</v>
      </c>
      <c r="B271" s="14" t="s">
        <v>2009</v>
      </c>
      <c r="C271" s="14" t="s">
        <v>2009</v>
      </c>
      <c r="D271" s="16">
        <v>45783</v>
      </c>
      <c r="E271" s="16"/>
      <c r="F271" s="14" t="s">
        <v>2010</v>
      </c>
      <c r="G271" s="14"/>
      <c r="H271" s="14" t="s">
        <v>2011</v>
      </c>
      <c r="I271" s="15">
        <v>57.4</v>
      </c>
      <c r="J271" s="77">
        <v>3</v>
      </c>
      <c r="K271" s="92"/>
    </row>
    <row r="272" spans="1:11" ht="40" x14ac:dyDescent="0.25">
      <c r="A272" s="14" t="s">
        <v>1505</v>
      </c>
      <c r="B272" s="14" t="s">
        <v>2009</v>
      </c>
      <c r="C272" s="14" t="s">
        <v>2009</v>
      </c>
      <c r="D272" s="16">
        <v>45783</v>
      </c>
      <c r="E272" s="16"/>
      <c r="F272" s="14" t="s">
        <v>2012</v>
      </c>
      <c r="G272" s="14"/>
      <c r="H272" s="14" t="s">
        <v>1708</v>
      </c>
      <c r="I272" s="15">
        <v>55.45</v>
      </c>
      <c r="J272" s="77">
        <v>3</v>
      </c>
      <c r="K272" s="92"/>
    </row>
    <row r="273" spans="1:11" ht="40" x14ac:dyDescent="0.25">
      <c r="A273" s="14" t="s">
        <v>1505</v>
      </c>
      <c r="B273" s="14" t="s">
        <v>2009</v>
      </c>
      <c r="C273" s="14" t="s">
        <v>2009</v>
      </c>
      <c r="D273" s="16">
        <v>45783</v>
      </c>
      <c r="E273" s="16"/>
      <c r="F273" s="14" t="s">
        <v>2012</v>
      </c>
      <c r="G273" s="14"/>
      <c r="H273" s="14" t="s">
        <v>2013</v>
      </c>
      <c r="I273" s="15">
        <v>55.45</v>
      </c>
      <c r="J273" s="77">
        <v>3</v>
      </c>
      <c r="K273" s="92"/>
    </row>
    <row r="274" spans="1:11" ht="40" x14ac:dyDescent="0.25">
      <c r="A274" s="14" t="s">
        <v>1505</v>
      </c>
      <c r="B274" s="14" t="s">
        <v>2009</v>
      </c>
      <c r="C274" s="14" t="s">
        <v>2009</v>
      </c>
      <c r="D274" s="16">
        <v>45783</v>
      </c>
      <c r="E274" s="16"/>
      <c r="F274" s="14" t="s">
        <v>2010</v>
      </c>
      <c r="G274" s="14"/>
      <c r="H274" s="14" t="s">
        <v>2014</v>
      </c>
      <c r="I274" s="15">
        <v>36.9</v>
      </c>
      <c r="J274" s="77">
        <v>3</v>
      </c>
      <c r="K274" s="92"/>
    </row>
    <row r="275" spans="1:11" ht="40" x14ac:dyDescent="0.25">
      <c r="A275" s="14" t="s">
        <v>1505</v>
      </c>
      <c r="B275" s="14" t="s">
        <v>2009</v>
      </c>
      <c r="C275" s="14" t="s">
        <v>2009</v>
      </c>
      <c r="D275" s="16">
        <v>45783</v>
      </c>
      <c r="E275" s="16"/>
      <c r="F275" s="14" t="s">
        <v>2010</v>
      </c>
      <c r="G275" s="14"/>
      <c r="H275" s="14" t="s">
        <v>2015</v>
      </c>
      <c r="I275" s="15">
        <v>36.9</v>
      </c>
      <c r="J275" s="77">
        <v>3</v>
      </c>
      <c r="K275" s="92"/>
    </row>
    <row r="276" spans="1:11" ht="40" x14ac:dyDescent="0.25">
      <c r="A276" s="14" t="s">
        <v>1505</v>
      </c>
      <c r="B276" s="14" t="s">
        <v>2009</v>
      </c>
      <c r="C276" s="14" t="s">
        <v>2009</v>
      </c>
      <c r="D276" s="16">
        <v>45783</v>
      </c>
      <c r="E276" s="16"/>
      <c r="F276" s="14" t="s">
        <v>2012</v>
      </c>
      <c r="G276" s="14"/>
      <c r="H276" s="14" t="s">
        <v>2016</v>
      </c>
      <c r="I276" s="15">
        <v>55.45</v>
      </c>
      <c r="J276" s="77">
        <v>3</v>
      </c>
      <c r="K276" s="92"/>
    </row>
    <row r="277" spans="1:11" ht="40" x14ac:dyDescent="0.25">
      <c r="A277" s="14" t="s">
        <v>1505</v>
      </c>
      <c r="B277" s="14" t="s">
        <v>2009</v>
      </c>
      <c r="C277" s="14" t="s">
        <v>2009</v>
      </c>
      <c r="D277" s="16">
        <v>45783</v>
      </c>
      <c r="E277" s="16"/>
      <c r="F277" s="14" t="s">
        <v>2010</v>
      </c>
      <c r="G277" s="14"/>
      <c r="H277" s="14" t="s">
        <v>1775</v>
      </c>
      <c r="I277" s="15">
        <v>57.4</v>
      </c>
      <c r="J277" s="77">
        <v>3</v>
      </c>
      <c r="K277" s="92"/>
    </row>
    <row r="278" spans="1:11" ht="40" x14ac:dyDescent="0.25">
      <c r="A278" s="14" t="s">
        <v>1505</v>
      </c>
      <c r="B278" s="14" t="s">
        <v>2009</v>
      </c>
      <c r="C278" s="14" t="s">
        <v>2009</v>
      </c>
      <c r="D278" s="16">
        <v>45783</v>
      </c>
      <c r="E278" s="16"/>
      <c r="F278" s="14" t="s">
        <v>2017</v>
      </c>
      <c r="G278" s="14"/>
      <c r="H278" s="14" t="s">
        <v>2018</v>
      </c>
      <c r="I278" s="15">
        <v>57.4</v>
      </c>
      <c r="J278" s="77">
        <v>3</v>
      </c>
      <c r="K278" s="92"/>
    </row>
    <row r="279" spans="1:11" ht="12.5" x14ac:dyDescent="0.25">
      <c r="A279" s="14" t="s">
        <v>1505</v>
      </c>
      <c r="B279" s="14" t="s">
        <v>2019</v>
      </c>
      <c r="C279" s="14" t="s">
        <v>2020</v>
      </c>
      <c r="D279" s="16">
        <v>45783</v>
      </c>
      <c r="E279" s="16"/>
      <c r="F279" s="14" t="s">
        <v>2021</v>
      </c>
      <c r="G279" s="14" t="s">
        <v>2022</v>
      </c>
      <c r="H279" s="14" t="s">
        <v>2023</v>
      </c>
      <c r="I279" s="15">
        <v>66.75</v>
      </c>
      <c r="J279" s="77">
        <v>4</v>
      </c>
      <c r="K279" s="92"/>
    </row>
    <row r="280" spans="1:11" ht="30" x14ac:dyDescent="0.25">
      <c r="A280" s="14" t="s">
        <v>1505</v>
      </c>
      <c r="B280" s="14" t="s">
        <v>2024</v>
      </c>
      <c r="C280" s="14" t="s">
        <v>2025</v>
      </c>
      <c r="D280" s="16">
        <v>45783</v>
      </c>
      <c r="E280" s="16"/>
      <c r="F280" s="14" t="s">
        <v>2026</v>
      </c>
      <c r="G280" s="14" t="s">
        <v>2022</v>
      </c>
      <c r="H280" s="14" t="s">
        <v>2023</v>
      </c>
      <c r="I280" s="15">
        <v>8797.08</v>
      </c>
      <c r="J280" s="77">
        <v>4</v>
      </c>
      <c r="K280" s="92"/>
    </row>
    <row r="281" spans="1:11" ht="20" x14ac:dyDescent="0.25">
      <c r="A281" s="14" t="s">
        <v>1505</v>
      </c>
      <c r="B281" s="14" t="s">
        <v>2027</v>
      </c>
      <c r="C281" s="14" t="s">
        <v>2028</v>
      </c>
      <c r="D281" s="16">
        <v>45783</v>
      </c>
      <c r="E281" s="16"/>
      <c r="F281" s="14" t="s">
        <v>2029</v>
      </c>
      <c r="G281" s="14" t="s">
        <v>2022</v>
      </c>
      <c r="H281" s="14" t="s">
        <v>2023</v>
      </c>
      <c r="I281" s="15">
        <v>7218.46</v>
      </c>
      <c r="J281" s="77">
        <v>4</v>
      </c>
      <c r="K281" s="92"/>
    </row>
    <row r="282" spans="1:11" ht="20" x14ac:dyDescent="0.25">
      <c r="A282" s="14" t="s">
        <v>1505</v>
      </c>
      <c r="B282" s="14" t="s">
        <v>2030</v>
      </c>
      <c r="C282" s="14" t="s">
        <v>2031</v>
      </c>
      <c r="D282" s="16">
        <v>45783</v>
      </c>
      <c r="E282" s="16"/>
      <c r="F282" s="14" t="s">
        <v>2032</v>
      </c>
      <c r="G282" s="14" t="s">
        <v>2022</v>
      </c>
      <c r="H282" s="14" t="s">
        <v>2023</v>
      </c>
      <c r="I282" s="15">
        <v>2983.45</v>
      </c>
      <c r="J282" s="77">
        <v>4</v>
      </c>
      <c r="K282" s="92"/>
    </row>
    <row r="283" spans="1:11" ht="20" x14ac:dyDescent="0.25">
      <c r="A283" s="14" t="s">
        <v>1505</v>
      </c>
      <c r="B283" s="14" t="s">
        <v>2033</v>
      </c>
      <c r="C283" s="14" t="s">
        <v>2034</v>
      </c>
      <c r="D283" s="16">
        <v>45783</v>
      </c>
      <c r="E283" s="16"/>
      <c r="F283" s="14" t="s">
        <v>2035</v>
      </c>
      <c r="G283" s="14" t="s">
        <v>2036</v>
      </c>
      <c r="H283" s="14" t="s">
        <v>2037</v>
      </c>
      <c r="I283" s="15">
        <v>5915</v>
      </c>
      <c r="J283" s="77">
        <v>3</v>
      </c>
      <c r="K283" s="92"/>
    </row>
    <row r="284" spans="1:11" ht="12.5" x14ac:dyDescent="0.25">
      <c r="A284" s="14" t="s">
        <v>1505</v>
      </c>
      <c r="B284" s="14" t="s">
        <v>2038</v>
      </c>
      <c r="C284" s="14" t="s">
        <v>2039</v>
      </c>
      <c r="D284" s="16">
        <v>45783</v>
      </c>
      <c r="E284" s="16"/>
      <c r="F284" s="14" t="s">
        <v>2040</v>
      </c>
      <c r="G284" s="14" t="s">
        <v>2041</v>
      </c>
      <c r="H284" s="14" t="s">
        <v>2042</v>
      </c>
      <c r="I284" s="15">
        <v>149.94</v>
      </c>
      <c r="J284" s="77">
        <v>2</v>
      </c>
      <c r="K284" s="92"/>
    </row>
    <row r="285" spans="1:11" ht="12.5" x14ac:dyDescent="0.25">
      <c r="A285" s="14" t="s">
        <v>1505</v>
      </c>
      <c r="B285" s="14" t="s">
        <v>2043</v>
      </c>
      <c r="C285" s="14" t="s">
        <v>2044</v>
      </c>
      <c r="D285" s="16">
        <v>45783</v>
      </c>
      <c r="E285" s="16"/>
      <c r="F285" s="14" t="s">
        <v>2045</v>
      </c>
      <c r="G285" s="14" t="s">
        <v>2046</v>
      </c>
      <c r="H285" s="14" t="s">
        <v>2047</v>
      </c>
      <c r="I285" s="15">
        <v>387.45</v>
      </c>
      <c r="J285" s="77">
        <v>4</v>
      </c>
      <c r="K285" s="92"/>
    </row>
    <row r="286" spans="1:11" ht="20" x14ac:dyDescent="0.25">
      <c r="A286" s="14" t="s">
        <v>1505</v>
      </c>
      <c r="B286" s="14" t="s">
        <v>2048</v>
      </c>
      <c r="C286" s="14" t="s">
        <v>2049</v>
      </c>
      <c r="D286" s="16">
        <v>45783</v>
      </c>
      <c r="E286" s="16"/>
      <c r="F286" s="14" t="s">
        <v>2050</v>
      </c>
      <c r="G286" s="14" t="s">
        <v>2051</v>
      </c>
      <c r="H286" s="14" t="s">
        <v>2052</v>
      </c>
      <c r="I286" s="15">
        <v>1320</v>
      </c>
      <c r="J286" s="77">
        <v>3</v>
      </c>
      <c r="K286" s="92"/>
    </row>
    <row r="287" spans="1:11" ht="12.5" x14ac:dyDescent="0.25">
      <c r="A287" s="14" t="s">
        <v>1505</v>
      </c>
      <c r="B287" s="14" t="s">
        <v>2053</v>
      </c>
      <c r="C287" s="14" t="s">
        <v>2054</v>
      </c>
      <c r="D287" s="16">
        <v>45783</v>
      </c>
      <c r="E287" s="16"/>
      <c r="F287" s="14" t="s">
        <v>2055</v>
      </c>
      <c r="G287" s="14" t="s">
        <v>1597</v>
      </c>
      <c r="H287" s="14" t="s">
        <v>1598</v>
      </c>
      <c r="I287" s="15">
        <v>195</v>
      </c>
      <c r="J287" s="77">
        <v>4</v>
      </c>
      <c r="K287" s="92"/>
    </row>
    <row r="288" spans="1:11" ht="20" x14ac:dyDescent="0.25">
      <c r="A288" s="14" t="s">
        <v>1505</v>
      </c>
      <c r="B288" s="14" t="s">
        <v>2056</v>
      </c>
      <c r="C288" s="14" t="s">
        <v>2057</v>
      </c>
      <c r="D288" s="16">
        <v>45783</v>
      </c>
      <c r="E288" s="16"/>
      <c r="F288" s="14" t="s">
        <v>2058</v>
      </c>
      <c r="G288" s="14" t="s">
        <v>2022</v>
      </c>
      <c r="H288" s="14" t="s">
        <v>2023</v>
      </c>
      <c r="I288" s="15">
        <v>7218.46</v>
      </c>
      <c r="J288" s="77">
        <v>4</v>
      </c>
      <c r="K288" s="92"/>
    </row>
    <row r="289" spans="1:11" ht="20" x14ac:dyDescent="0.25">
      <c r="A289" s="14" t="s">
        <v>1505</v>
      </c>
      <c r="B289" s="14" t="s">
        <v>2059</v>
      </c>
      <c r="C289" s="14" t="s">
        <v>2060</v>
      </c>
      <c r="D289" s="16">
        <v>45783</v>
      </c>
      <c r="E289" s="16"/>
      <c r="F289" s="14" t="s">
        <v>2061</v>
      </c>
      <c r="G289" s="14" t="s">
        <v>1835</v>
      </c>
      <c r="H289" s="14" t="s">
        <v>1549</v>
      </c>
      <c r="I289" s="15">
        <v>994.21</v>
      </c>
      <c r="J289" s="77">
        <v>5</v>
      </c>
      <c r="K289" s="92"/>
    </row>
    <row r="290" spans="1:11" ht="20" x14ac:dyDescent="0.25">
      <c r="A290" s="14" t="s">
        <v>1505</v>
      </c>
      <c r="B290" s="14" t="s">
        <v>2062</v>
      </c>
      <c r="C290" s="14" t="s">
        <v>2063</v>
      </c>
      <c r="D290" s="16">
        <v>45783</v>
      </c>
      <c r="E290" s="16"/>
      <c r="F290" s="14" t="s">
        <v>2064</v>
      </c>
      <c r="G290" s="14" t="s">
        <v>2022</v>
      </c>
      <c r="H290" s="14" t="s">
        <v>2023</v>
      </c>
      <c r="I290" s="15">
        <v>2983.45</v>
      </c>
      <c r="J290" s="77">
        <v>4</v>
      </c>
      <c r="K290" s="92"/>
    </row>
    <row r="291" spans="1:11" ht="12.5" x14ac:dyDescent="0.25">
      <c r="A291" s="14" t="s">
        <v>1505</v>
      </c>
      <c r="B291" s="14" t="s">
        <v>2065</v>
      </c>
      <c r="C291" s="14" t="s">
        <v>2066</v>
      </c>
      <c r="D291" s="16">
        <v>45783</v>
      </c>
      <c r="E291" s="16"/>
      <c r="F291" s="14" t="s">
        <v>1961</v>
      </c>
      <c r="G291" s="14" t="s">
        <v>1835</v>
      </c>
      <c r="H291" s="14" t="s">
        <v>1549</v>
      </c>
      <c r="I291" s="15">
        <v>36.67</v>
      </c>
      <c r="J291" s="77">
        <v>2</v>
      </c>
      <c r="K291" s="92"/>
    </row>
    <row r="292" spans="1:11" ht="20" x14ac:dyDescent="0.25">
      <c r="A292" s="14" t="s">
        <v>1505</v>
      </c>
      <c r="B292" s="14" t="s">
        <v>2067</v>
      </c>
      <c r="C292" s="14" t="s">
        <v>2068</v>
      </c>
      <c r="D292" s="16">
        <v>45777</v>
      </c>
      <c r="E292" s="16">
        <v>45784</v>
      </c>
      <c r="F292" s="14" t="s">
        <v>2069</v>
      </c>
      <c r="G292" s="14" t="s">
        <v>2070</v>
      </c>
      <c r="H292" s="14" t="s">
        <v>2071</v>
      </c>
      <c r="I292" s="15">
        <v>233</v>
      </c>
      <c r="J292" s="77">
        <v>4</v>
      </c>
      <c r="K292" s="92"/>
    </row>
    <row r="293" spans="1:11" ht="20" x14ac:dyDescent="0.25">
      <c r="A293" s="14" t="s">
        <v>1505</v>
      </c>
      <c r="B293" s="14" t="s">
        <v>2072</v>
      </c>
      <c r="C293" s="14" t="s">
        <v>2073</v>
      </c>
      <c r="D293" s="16">
        <v>45784</v>
      </c>
      <c r="E293" s="16"/>
      <c r="F293" s="14" t="s">
        <v>2074</v>
      </c>
      <c r="G293" s="14" t="s">
        <v>2075</v>
      </c>
      <c r="H293" s="14" t="s">
        <v>2076</v>
      </c>
      <c r="I293" s="15">
        <v>51.66</v>
      </c>
      <c r="J293" s="77">
        <v>5</v>
      </c>
      <c r="K293" s="92"/>
    </row>
    <row r="294" spans="1:11" ht="50" x14ac:dyDescent="0.25">
      <c r="A294" s="14" t="s">
        <v>1505</v>
      </c>
      <c r="B294" s="14" t="s">
        <v>2077</v>
      </c>
      <c r="C294" s="14" t="s">
        <v>2077</v>
      </c>
      <c r="D294" s="16">
        <v>45784</v>
      </c>
      <c r="E294" s="16"/>
      <c r="F294" s="14" t="s">
        <v>2078</v>
      </c>
      <c r="G294" s="14"/>
      <c r="H294" s="14" t="s">
        <v>2079</v>
      </c>
      <c r="I294" s="15">
        <v>21692.66</v>
      </c>
      <c r="J294" s="77">
        <v>4</v>
      </c>
      <c r="K294" s="92"/>
    </row>
    <row r="295" spans="1:11" ht="50" x14ac:dyDescent="0.25">
      <c r="A295" s="14" t="s">
        <v>1505</v>
      </c>
      <c r="B295" s="14" t="s">
        <v>2077</v>
      </c>
      <c r="C295" s="14" t="s">
        <v>2077</v>
      </c>
      <c r="D295" s="16">
        <v>45784</v>
      </c>
      <c r="E295" s="16"/>
      <c r="F295" s="14" t="s">
        <v>2080</v>
      </c>
      <c r="G295" s="14"/>
      <c r="H295" s="14" t="s">
        <v>2081</v>
      </c>
      <c r="I295" s="15">
        <v>20539.93</v>
      </c>
      <c r="J295" s="77">
        <v>3</v>
      </c>
      <c r="K295" s="92"/>
    </row>
    <row r="296" spans="1:11" ht="50" x14ac:dyDescent="0.25">
      <c r="A296" s="14" t="s">
        <v>1505</v>
      </c>
      <c r="B296" s="14" t="s">
        <v>2077</v>
      </c>
      <c r="C296" s="14" t="s">
        <v>2077</v>
      </c>
      <c r="D296" s="16">
        <v>45784</v>
      </c>
      <c r="E296" s="16"/>
      <c r="F296" s="14" t="s">
        <v>2082</v>
      </c>
      <c r="G296" s="14"/>
      <c r="H296" s="14" t="s">
        <v>2083</v>
      </c>
      <c r="I296" s="15">
        <v>8465.74</v>
      </c>
      <c r="J296" s="77">
        <v>2</v>
      </c>
      <c r="K296" s="92"/>
    </row>
    <row r="297" spans="1:11" ht="70" x14ac:dyDescent="0.25">
      <c r="A297" s="14" t="s">
        <v>1505</v>
      </c>
      <c r="B297" s="14" t="s">
        <v>2084</v>
      </c>
      <c r="C297" s="14" t="s">
        <v>2084</v>
      </c>
      <c r="D297" s="16">
        <v>45784</v>
      </c>
      <c r="E297" s="16"/>
      <c r="F297" s="14" t="s">
        <v>2085</v>
      </c>
      <c r="G297" s="14"/>
      <c r="H297" s="14" t="s">
        <v>1604</v>
      </c>
      <c r="I297" s="15">
        <v>22.48</v>
      </c>
      <c r="J297" s="77">
        <v>3</v>
      </c>
      <c r="K297" s="92"/>
    </row>
    <row r="298" spans="1:11" ht="70" x14ac:dyDescent="0.25">
      <c r="A298" s="14" t="s">
        <v>1505</v>
      </c>
      <c r="B298" s="14" t="s">
        <v>2086</v>
      </c>
      <c r="C298" s="14" t="s">
        <v>2086</v>
      </c>
      <c r="D298" s="16">
        <v>45784</v>
      </c>
      <c r="E298" s="16"/>
      <c r="F298" s="14" t="s">
        <v>2087</v>
      </c>
      <c r="G298" s="14"/>
      <c r="H298" s="14" t="s">
        <v>1604</v>
      </c>
      <c r="I298" s="15">
        <v>59.01</v>
      </c>
      <c r="J298" s="77">
        <v>3</v>
      </c>
      <c r="K298" s="92"/>
    </row>
    <row r="299" spans="1:11" ht="60" x14ac:dyDescent="0.25">
      <c r="A299" s="14" t="s">
        <v>1505</v>
      </c>
      <c r="B299" s="14" t="s">
        <v>2088</v>
      </c>
      <c r="C299" s="14" t="s">
        <v>2088</v>
      </c>
      <c r="D299" s="16">
        <v>45784</v>
      </c>
      <c r="E299" s="16"/>
      <c r="F299" s="14" t="s">
        <v>2089</v>
      </c>
      <c r="G299" s="14"/>
      <c r="H299" s="14" t="s">
        <v>2090</v>
      </c>
      <c r="I299" s="15">
        <v>3465</v>
      </c>
      <c r="J299" s="77">
        <v>5</v>
      </c>
      <c r="K299" s="92"/>
    </row>
    <row r="300" spans="1:11" ht="70" x14ac:dyDescent="0.25">
      <c r="A300" s="14" t="s">
        <v>1505</v>
      </c>
      <c r="B300" s="14" t="s">
        <v>2091</v>
      </c>
      <c r="C300" s="14" t="s">
        <v>2091</v>
      </c>
      <c r="D300" s="16">
        <v>45784</v>
      </c>
      <c r="E300" s="16"/>
      <c r="F300" s="14" t="s">
        <v>2092</v>
      </c>
      <c r="G300" s="14"/>
      <c r="H300" s="14" t="s">
        <v>1775</v>
      </c>
      <c r="I300" s="15">
        <v>32.03</v>
      </c>
      <c r="J300" s="77">
        <v>4</v>
      </c>
      <c r="K300" s="92"/>
    </row>
    <row r="301" spans="1:11" ht="70" x14ac:dyDescent="0.25">
      <c r="A301" s="14" t="s">
        <v>1505</v>
      </c>
      <c r="B301" s="14" t="s">
        <v>2093</v>
      </c>
      <c r="C301" s="14" t="s">
        <v>2093</v>
      </c>
      <c r="D301" s="16">
        <v>45784</v>
      </c>
      <c r="E301" s="16"/>
      <c r="F301" s="14" t="s">
        <v>2094</v>
      </c>
      <c r="G301" s="14"/>
      <c r="H301" s="14" t="s">
        <v>1567</v>
      </c>
      <c r="I301" s="15">
        <v>146.96</v>
      </c>
      <c r="J301" s="77">
        <v>3</v>
      </c>
      <c r="K301" s="92"/>
    </row>
    <row r="302" spans="1:11" ht="40" x14ac:dyDescent="0.25">
      <c r="A302" s="14" t="s">
        <v>1505</v>
      </c>
      <c r="B302" s="14" t="s">
        <v>2095</v>
      </c>
      <c r="C302" s="14" t="s">
        <v>2096</v>
      </c>
      <c r="D302" s="16" t="s">
        <v>2097</v>
      </c>
      <c r="E302" s="16">
        <v>45784</v>
      </c>
      <c r="F302" s="14" t="s">
        <v>2098</v>
      </c>
      <c r="G302" s="14" t="s">
        <v>2099</v>
      </c>
      <c r="H302" s="14" t="s">
        <v>2100</v>
      </c>
      <c r="I302" s="15">
        <v>800</v>
      </c>
      <c r="J302" s="77">
        <v>2</v>
      </c>
      <c r="K302" s="92"/>
    </row>
    <row r="303" spans="1:11" ht="30" x14ac:dyDescent="0.25">
      <c r="A303" s="14" t="s">
        <v>1505</v>
      </c>
      <c r="B303" s="14" t="s">
        <v>2095</v>
      </c>
      <c r="C303" s="14" t="s">
        <v>2101</v>
      </c>
      <c r="D303" s="16">
        <v>45719</v>
      </c>
      <c r="E303" s="16">
        <v>45784</v>
      </c>
      <c r="F303" s="14" t="s">
        <v>2102</v>
      </c>
      <c r="G303" s="14" t="s">
        <v>2103</v>
      </c>
      <c r="H303" s="14" t="s">
        <v>2104</v>
      </c>
      <c r="I303" s="15">
        <v>1295</v>
      </c>
      <c r="J303" s="77">
        <v>2</v>
      </c>
      <c r="K303" s="92"/>
    </row>
    <row r="304" spans="1:11" ht="30" x14ac:dyDescent="0.25">
      <c r="A304" s="14" t="s">
        <v>1505</v>
      </c>
      <c r="B304" s="14" t="s">
        <v>2095</v>
      </c>
      <c r="C304" s="14" t="s">
        <v>2105</v>
      </c>
      <c r="D304" s="16">
        <v>45678</v>
      </c>
      <c r="E304" s="16">
        <v>45784</v>
      </c>
      <c r="F304" s="14" t="s">
        <v>2106</v>
      </c>
      <c r="G304" s="14" t="s">
        <v>2107</v>
      </c>
      <c r="H304" s="14" t="s">
        <v>2108</v>
      </c>
      <c r="I304" s="15">
        <v>750</v>
      </c>
      <c r="J304" s="77">
        <v>2</v>
      </c>
      <c r="K304" s="92"/>
    </row>
    <row r="305" spans="1:11" ht="30" x14ac:dyDescent="0.25">
      <c r="A305" s="14" t="s">
        <v>1505</v>
      </c>
      <c r="B305" s="14" t="s">
        <v>2095</v>
      </c>
      <c r="C305" s="14" t="s">
        <v>284</v>
      </c>
      <c r="D305" s="16" t="s">
        <v>2109</v>
      </c>
      <c r="E305" s="16">
        <v>45784</v>
      </c>
      <c r="F305" s="14" t="s">
        <v>2106</v>
      </c>
      <c r="G305" s="14" t="s">
        <v>2110</v>
      </c>
      <c r="H305" s="14" t="s">
        <v>2111</v>
      </c>
      <c r="I305" s="15">
        <v>432</v>
      </c>
      <c r="J305" s="77">
        <v>2</v>
      </c>
      <c r="K305" s="92"/>
    </row>
    <row r="306" spans="1:11" ht="40" x14ac:dyDescent="0.25">
      <c r="A306" s="14" t="s">
        <v>1505</v>
      </c>
      <c r="B306" s="14" t="s">
        <v>2095</v>
      </c>
      <c r="C306" s="14" t="s">
        <v>2112</v>
      </c>
      <c r="D306" s="16" t="s">
        <v>2113</v>
      </c>
      <c r="E306" s="16">
        <v>45784</v>
      </c>
      <c r="F306" s="14" t="s">
        <v>2114</v>
      </c>
      <c r="G306" s="14" t="s">
        <v>2115</v>
      </c>
      <c r="H306" s="14" t="s">
        <v>2116</v>
      </c>
      <c r="I306" s="15">
        <v>600</v>
      </c>
      <c r="J306" s="77">
        <v>2</v>
      </c>
      <c r="K306" s="92"/>
    </row>
    <row r="307" spans="1:11" ht="40" x14ac:dyDescent="0.25">
      <c r="A307" s="14" t="s">
        <v>1505</v>
      </c>
      <c r="B307" s="14" t="s">
        <v>2095</v>
      </c>
      <c r="C307" s="14" t="s">
        <v>2117</v>
      </c>
      <c r="D307" s="16">
        <v>45671</v>
      </c>
      <c r="E307" s="16">
        <v>45784</v>
      </c>
      <c r="F307" s="14" t="s">
        <v>2118</v>
      </c>
      <c r="G307" s="14" t="s">
        <v>2119</v>
      </c>
      <c r="H307" s="14" t="s">
        <v>2120</v>
      </c>
      <c r="I307" s="15">
        <v>150</v>
      </c>
      <c r="J307" s="77">
        <v>2</v>
      </c>
      <c r="K307" s="92"/>
    </row>
    <row r="308" spans="1:11" ht="70" x14ac:dyDescent="0.25">
      <c r="A308" s="14" t="s">
        <v>1505</v>
      </c>
      <c r="B308" s="14" t="s">
        <v>2121</v>
      </c>
      <c r="C308" s="14" t="s">
        <v>2121</v>
      </c>
      <c r="D308" s="16">
        <v>45784</v>
      </c>
      <c r="E308" s="16"/>
      <c r="F308" s="14" t="s">
        <v>2122</v>
      </c>
      <c r="G308" s="14"/>
      <c r="H308" s="14" t="s">
        <v>2123</v>
      </c>
      <c r="I308" s="15">
        <v>123.08</v>
      </c>
      <c r="J308" s="77">
        <v>3</v>
      </c>
      <c r="K308" s="92"/>
    </row>
    <row r="309" spans="1:11" ht="20" x14ac:dyDescent="0.25">
      <c r="A309" s="14" t="s">
        <v>1505</v>
      </c>
      <c r="B309" s="14" t="s">
        <v>2124</v>
      </c>
      <c r="C309" s="14" t="s">
        <v>2125</v>
      </c>
      <c r="D309" s="16">
        <v>45748</v>
      </c>
      <c r="E309" s="16">
        <v>45784</v>
      </c>
      <c r="F309" s="14" t="s">
        <v>2126</v>
      </c>
      <c r="G309" s="14" t="s">
        <v>1665</v>
      </c>
      <c r="H309" s="14" t="s">
        <v>1666</v>
      </c>
      <c r="I309" s="15">
        <v>58.15</v>
      </c>
      <c r="J309" s="77">
        <v>4</v>
      </c>
      <c r="K309" s="92"/>
    </row>
    <row r="310" spans="1:11" ht="20" x14ac:dyDescent="0.25">
      <c r="A310" s="14" t="s">
        <v>1505</v>
      </c>
      <c r="B310" s="14" t="s">
        <v>2127</v>
      </c>
      <c r="C310" s="14" t="s">
        <v>2128</v>
      </c>
      <c r="D310" s="16">
        <v>45770</v>
      </c>
      <c r="E310" s="16">
        <v>45784</v>
      </c>
      <c r="F310" s="14" t="s">
        <v>2129</v>
      </c>
      <c r="G310" s="14" t="s">
        <v>1665</v>
      </c>
      <c r="H310" s="14" t="s">
        <v>1685</v>
      </c>
      <c r="I310" s="15">
        <v>49.62</v>
      </c>
      <c r="J310" s="77">
        <v>4</v>
      </c>
      <c r="K310" s="92"/>
    </row>
    <row r="311" spans="1:11" ht="20" x14ac:dyDescent="0.25">
      <c r="A311" s="14" t="s">
        <v>1505</v>
      </c>
      <c r="B311" s="14" t="s">
        <v>2130</v>
      </c>
      <c r="C311" s="14" t="s">
        <v>2131</v>
      </c>
      <c r="D311" s="16">
        <v>45784</v>
      </c>
      <c r="E311" s="16">
        <v>45784</v>
      </c>
      <c r="F311" s="14" t="s">
        <v>2132</v>
      </c>
      <c r="G311" s="14" t="s">
        <v>1665</v>
      </c>
      <c r="H311" s="14" t="s">
        <v>1666</v>
      </c>
      <c r="I311" s="15">
        <v>52.22</v>
      </c>
      <c r="J311" s="77">
        <v>4</v>
      </c>
      <c r="K311" s="92"/>
    </row>
    <row r="312" spans="1:11" ht="20" x14ac:dyDescent="0.25">
      <c r="A312" s="14" t="s">
        <v>1505</v>
      </c>
      <c r="B312" s="14" t="s">
        <v>2133</v>
      </c>
      <c r="C312" s="14" t="s">
        <v>2134</v>
      </c>
      <c r="D312" s="16">
        <v>45755</v>
      </c>
      <c r="E312" s="16">
        <v>45784</v>
      </c>
      <c r="F312" s="14" t="s">
        <v>2135</v>
      </c>
      <c r="G312" s="14" t="s">
        <v>1665</v>
      </c>
      <c r="H312" s="14" t="s">
        <v>1666</v>
      </c>
      <c r="I312" s="15">
        <v>56.32</v>
      </c>
      <c r="J312" s="77">
        <v>4</v>
      </c>
      <c r="K312" s="92"/>
    </row>
    <row r="313" spans="1:11" ht="70" x14ac:dyDescent="0.25">
      <c r="A313" s="14" t="s">
        <v>1505</v>
      </c>
      <c r="B313" s="14" t="s">
        <v>2136</v>
      </c>
      <c r="C313" s="14" t="s">
        <v>2137</v>
      </c>
      <c r="D313" s="16">
        <v>45669</v>
      </c>
      <c r="E313" s="16">
        <v>45789</v>
      </c>
      <c r="F313" s="14" t="s">
        <v>2138</v>
      </c>
      <c r="G313" s="14"/>
      <c r="H313" s="14" t="s">
        <v>2139</v>
      </c>
      <c r="I313" s="15">
        <v>28.66</v>
      </c>
      <c r="J313" s="77">
        <v>5</v>
      </c>
      <c r="K313" s="92"/>
    </row>
    <row r="314" spans="1:11" ht="70" x14ac:dyDescent="0.25">
      <c r="A314" s="14" t="s">
        <v>1505</v>
      </c>
      <c r="B314" s="14" t="s">
        <v>2136</v>
      </c>
      <c r="C314" s="14" t="s">
        <v>2140</v>
      </c>
      <c r="D314" s="16">
        <v>45669</v>
      </c>
      <c r="E314" s="16">
        <v>45789</v>
      </c>
      <c r="F314" s="14" t="s">
        <v>2141</v>
      </c>
      <c r="G314" s="14"/>
      <c r="H314" s="14" t="s">
        <v>2139</v>
      </c>
      <c r="I314" s="15">
        <v>74.069999999999993</v>
      </c>
      <c r="J314" s="77">
        <v>5</v>
      </c>
      <c r="K314" s="92"/>
    </row>
    <row r="315" spans="1:11" ht="70" x14ac:dyDescent="0.25">
      <c r="A315" s="14" t="s">
        <v>1505</v>
      </c>
      <c r="B315" s="14" t="s">
        <v>2136</v>
      </c>
      <c r="C315" s="14" t="s">
        <v>2142</v>
      </c>
      <c r="D315" s="16">
        <v>45669</v>
      </c>
      <c r="E315" s="16">
        <v>45789</v>
      </c>
      <c r="F315" s="14" t="s">
        <v>2143</v>
      </c>
      <c r="G315" s="14" t="s">
        <v>2144</v>
      </c>
      <c r="H315" s="14" t="s">
        <v>2145</v>
      </c>
      <c r="I315" s="15">
        <v>318.85000000000002</v>
      </c>
      <c r="J315" s="77">
        <v>5</v>
      </c>
      <c r="K315" s="92"/>
    </row>
    <row r="316" spans="1:11" ht="50" x14ac:dyDescent="0.25">
      <c r="A316" s="14" t="s">
        <v>1505</v>
      </c>
      <c r="B316" s="14" t="s">
        <v>2146</v>
      </c>
      <c r="C316" s="14" t="s">
        <v>2146</v>
      </c>
      <c r="D316" s="16">
        <v>45790</v>
      </c>
      <c r="E316" s="16"/>
      <c r="F316" s="14" t="s">
        <v>2147</v>
      </c>
      <c r="G316" s="14"/>
      <c r="H316" s="14" t="s">
        <v>2148</v>
      </c>
      <c r="I316" s="15">
        <v>45</v>
      </c>
      <c r="J316" s="77">
        <v>3</v>
      </c>
      <c r="K316" s="92"/>
    </row>
    <row r="317" spans="1:11" ht="50" x14ac:dyDescent="0.25">
      <c r="A317" s="14" t="s">
        <v>1505</v>
      </c>
      <c r="B317" s="14" t="s">
        <v>2146</v>
      </c>
      <c r="C317" s="14" t="s">
        <v>2146</v>
      </c>
      <c r="D317" s="16">
        <v>45790</v>
      </c>
      <c r="E317" s="16"/>
      <c r="F317" s="14" t="s">
        <v>2147</v>
      </c>
      <c r="G317" s="14"/>
      <c r="H317" s="14" t="s">
        <v>2149</v>
      </c>
      <c r="I317" s="15">
        <v>53.8</v>
      </c>
      <c r="J317" s="77">
        <v>3</v>
      </c>
      <c r="K317" s="92"/>
    </row>
    <row r="318" spans="1:11" ht="50" x14ac:dyDescent="0.25">
      <c r="A318" s="14" t="s">
        <v>1505</v>
      </c>
      <c r="B318" s="14" t="s">
        <v>2146</v>
      </c>
      <c r="C318" s="14" t="s">
        <v>2146</v>
      </c>
      <c r="D318" s="16">
        <v>45790</v>
      </c>
      <c r="E318" s="16"/>
      <c r="F318" s="14" t="s">
        <v>2150</v>
      </c>
      <c r="G318" s="14"/>
      <c r="H318" s="14" t="s">
        <v>2151</v>
      </c>
      <c r="I318" s="15">
        <v>57.73</v>
      </c>
      <c r="J318" s="77">
        <v>3</v>
      </c>
      <c r="K318" s="92"/>
    </row>
    <row r="319" spans="1:11" ht="50" x14ac:dyDescent="0.25">
      <c r="A319" s="14" t="s">
        <v>1505</v>
      </c>
      <c r="B319" s="14" t="s">
        <v>2146</v>
      </c>
      <c r="C319" s="14" t="s">
        <v>2146</v>
      </c>
      <c r="D319" s="16">
        <v>45790</v>
      </c>
      <c r="E319" s="16"/>
      <c r="F319" s="14" t="s">
        <v>2147</v>
      </c>
      <c r="G319" s="14"/>
      <c r="H319" s="14" t="s">
        <v>2152</v>
      </c>
      <c r="I319" s="15">
        <v>45</v>
      </c>
      <c r="J319" s="77">
        <v>3</v>
      </c>
      <c r="K319" s="92"/>
    </row>
    <row r="320" spans="1:11" ht="50" x14ac:dyDescent="0.25">
      <c r="A320" s="14" t="s">
        <v>1505</v>
      </c>
      <c r="B320" s="14" t="s">
        <v>2146</v>
      </c>
      <c r="C320" s="14" t="s">
        <v>2146</v>
      </c>
      <c r="D320" s="16">
        <v>45790</v>
      </c>
      <c r="E320" s="16"/>
      <c r="F320" s="14" t="s">
        <v>2153</v>
      </c>
      <c r="G320" s="14"/>
      <c r="H320" s="14" t="s">
        <v>2154</v>
      </c>
      <c r="I320" s="15">
        <v>53.8</v>
      </c>
      <c r="J320" s="77">
        <v>3</v>
      </c>
      <c r="K320" s="92"/>
    </row>
    <row r="321" spans="1:11" ht="60" x14ac:dyDescent="0.25">
      <c r="A321" s="14" t="s">
        <v>1505</v>
      </c>
      <c r="B321" s="14" t="s">
        <v>2155</v>
      </c>
      <c r="C321" s="14" t="s">
        <v>2155</v>
      </c>
      <c r="D321" s="16">
        <v>45790</v>
      </c>
      <c r="E321" s="16"/>
      <c r="F321" s="14" t="s">
        <v>2156</v>
      </c>
      <c r="G321" s="14"/>
      <c r="H321" s="14" t="s">
        <v>2157</v>
      </c>
      <c r="I321" s="15">
        <v>409.5</v>
      </c>
      <c r="J321" s="77">
        <v>2</v>
      </c>
      <c r="K321" s="92"/>
    </row>
    <row r="322" spans="1:11" ht="20" x14ac:dyDescent="0.25">
      <c r="A322" s="14" t="s">
        <v>1505</v>
      </c>
      <c r="B322" s="14" t="s">
        <v>2158</v>
      </c>
      <c r="C322" s="14" t="s">
        <v>2159</v>
      </c>
      <c r="D322" s="16">
        <v>45790</v>
      </c>
      <c r="E322" s="16"/>
      <c r="F322" s="14" t="s">
        <v>2160</v>
      </c>
      <c r="G322" s="14" t="s">
        <v>2161</v>
      </c>
      <c r="H322" s="14" t="s">
        <v>2162</v>
      </c>
      <c r="I322" s="15">
        <v>4912.1899999999996</v>
      </c>
      <c r="J322" s="77">
        <v>5</v>
      </c>
      <c r="K322" s="92"/>
    </row>
    <row r="323" spans="1:11" ht="20" x14ac:dyDescent="0.25">
      <c r="A323" s="14" t="s">
        <v>1505</v>
      </c>
      <c r="B323" s="14" t="s">
        <v>7872</v>
      </c>
      <c r="C323" s="14" t="s">
        <v>7873</v>
      </c>
      <c r="D323" s="16">
        <v>45790</v>
      </c>
      <c r="E323" s="16"/>
      <c r="F323" s="14" t="s">
        <v>2163</v>
      </c>
      <c r="G323" s="14" t="s">
        <v>1583</v>
      </c>
      <c r="H323" s="14" t="s">
        <v>1584</v>
      </c>
      <c r="I323" s="15">
        <v>20</v>
      </c>
      <c r="J323" s="77">
        <v>4</v>
      </c>
      <c r="K323" s="92"/>
    </row>
    <row r="324" spans="1:11" ht="20" x14ac:dyDescent="0.25">
      <c r="A324" s="14" t="s">
        <v>1505</v>
      </c>
      <c r="B324" s="14" t="s">
        <v>2164</v>
      </c>
      <c r="C324" s="14" t="s">
        <v>2164</v>
      </c>
      <c r="D324" s="16">
        <v>45800</v>
      </c>
      <c r="E324" s="16"/>
      <c r="F324" s="14" t="s">
        <v>2165</v>
      </c>
      <c r="G324" s="14"/>
      <c r="H324" s="14" t="s">
        <v>1534</v>
      </c>
      <c r="I324" s="15">
        <v>1099.25</v>
      </c>
      <c r="J324" s="77">
        <v>5</v>
      </c>
      <c r="K324" s="92"/>
    </row>
    <row r="325" spans="1:11" ht="60" x14ac:dyDescent="0.25">
      <c r="A325" s="14" t="s">
        <v>1505</v>
      </c>
      <c r="B325" s="14" t="s">
        <v>2166</v>
      </c>
      <c r="C325" s="14" t="s">
        <v>2166</v>
      </c>
      <c r="D325" s="16">
        <v>45790</v>
      </c>
      <c r="E325" s="16"/>
      <c r="F325" s="14" t="s">
        <v>2167</v>
      </c>
      <c r="G325" s="14"/>
      <c r="H325" s="14" t="s">
        <v>2168</v>
      </c>
      <c r="I325" s="15">
        <v>81</v>
      </c>
      <c r="J325" s="77">
        <v>2</v>
      </c>
      <c r="K325" s="92"/>
    </row>
    <row r="326" spans="1:11" ht="60" x14ac:dyDescent="0.25">
      <c r="A326" s="14" t="s">
        <v>1505</v>
      </c>
      <c r="B326" s="14" t="s">
        <v>2169</v>
      </c>
      <c r="C326" s="14" t="s">
        <v>2169</v>
      </c>
      <c r="D326" s="16">
        <v>45790</v>
      </c>
      <c r="E326" s="16"/>
      <c r="F326" s="14" t="s">
        <v>2170</v>
      </c>
      <c r="G326" s="14"/>
      <c r="H326" s="14" t="s">
        <v>2171</v>
      </c>
      <c r="I326" s="15">
        <v>432</v>
      </c>
      <c r="J326" s="77">
        <v>2</v>
      </c>
      <c r="K326" s="92"/>
    </row>
    <row r="327" spans="1:11" ht="60" x14ac:dyDescent="0.25">
      <c r="A327" s="14" t="s">
        <v>1505</v>
      </c>
      <c r="B327" s="14" t="s">
        <v>2172</v>
      </c>
      <c r="C327" s="14" t="s">
        <v>2172</v>
      </c>
      <c r="D327" s="16">
        <v>45790</v>
      </c>
      <c r="E327" s="16"/>
      <c r="F327" s="14" t="s">
        <v>2173</v>
      </c>
      <c r="G327" s="14"/>
      <c r="H327" s="14" t="s">
        <v>2174</v>
      </c>
      <c r="I327" s="15">
        <v>63</v>
      </c>
      <c r="J327" s="77">
        <v>2</v>
      </c>
      <c r="K327" s="92"/>
    </row>
    <row r="328" spans="1:11" ht="80" x14ac:dyDescent="0.25">
      <c r="A328" s="14" t="s">
        <v>1505</v>
      </c>
      <c r="B328" s="14" t="s">
        <v>2175</v>
      </c>
      <c r="C328" s="14" t="s">
        <v>2175</v>
      </c>
      <c r="D328" s="16">
        <v>45790</v>
      </c>
      <c r="E328" s="16"/>
      <c r="F328" s="14" t="s">
        <v>2176</v>
      </c>
      <c r="G328" s="14"/>
      <c r="H328" s="14" t="s">
        <v>1775</v>
      </c>
      <c r="I328" s="15">
        <v>60.7</v>
      </c>
      <c r="J328" s="77">
        <v>3</v>
      </c>
      <c r="K328" s="92"/>
    </row>
    <row r="329" spans="1:11" ht="50" x14ac:dyDescent="0.25">
      <c r="A329" s="14" t="s">
        <v>1505</v>
      </c>
      <c r="B329" s="14" t="s">
        <v>2175</v>
      </c>
      <c r="C329" s="14" t="s">
        <v>2177</v>
      </c>
      <c r="D329" s="16">
        <v>45748</v>
      </c>
      <c r="E329" s="16">
        <v>45790</v>
      </c>
      <c r="F329" s="14" t="s">
        <v>2178</v>
      </c>
      <c r="G329" s="14" t="s">
        <v>2179</v>
      </c>
      <c r="H329" s="14" t="s">
        <v>2006</v>
      </c>
      <c r="I329" s="15">
        <v>79.38</v>
      </c>
      <c r="J329" s="77">
        <v>3</v>
      </c>
      <c r="K329" s="92"/>
    </row>
    <row r="330" spans="1:11" ht="50" x14ac:dyDescent="0.25">
      <c r="A330" s="14" t="s">
        <v>1505</v>
      </c>
      <c r="B330" s="14" t="s">
        <v>2175</v>
      </c>
      <c r="C330" s="14" t="s">
        <v>2175</v>
      </c>
      <c r="D330" s="16">
        <v>45790</v>
      </c>
      <c r="E330" s="16"/>
      <c r="F330" s="14" t="s">
        <v>2180</v>
      </c>
      <c r="G330" s="14"/>
      <c r="H330" s="14" t="s">
        <v>1775</v>
      </c>
      <c r="I330" s="15">
        <v>43</v>
      </c>
      <c r="J330" s="77">
        <v>3</v>
      </c>
      <c r="K330" s="92"/>
    </row>
    <row r="331" spans="1:11" ht="70" x14ac:dyDescent="0.25">
      <c r="A331" s="14" t="s">
        <v>1505</v>
      </c>
      <c r="B331" s="14" t="s">
        <v>2181</v>
      </c>
      <c r="C331" s="14" t="s">
        <v>2181</v>
      </c>
      <c r="D331" s="16">
        <v>45790</v>
      </c>
      <c r="E331" s="16"/>
      <c r="F331" s="14" t="s">
        <v>2182</v>
      </c>
      <c r="G331" s="14"/>
      <c r="H331" s="14" t="s">
        <v>1775</v>
      </c>
      <c r="I331" s="15">
        <v>17.7</v>
      </c>
      <c r="J331" s="77">
        <v>3</v>
      </c>
      <c r="K331" s="92"/>
    </row>
    <row r="332" spans="1:11" ht="50" x14ac:dyDescent="0.25">
      <c r="A332" s="14" t="s">
        <v>1505</v>
      </c>
      <c r="B332" s="14" t="s">
        <v>2181</v>
      </c>
      <c r="C332" s="14" t="s">
        <v>2183</v>
      </c>
      <c r="D332" s="16">
        <v>45730</v>
      </c>
      <c r="E332" s="16">
        <v>45790</v>
      </c>
      <c r="F332" s="14" t="s">
        <v>2184</v>
      </c>
      <c r="G332" s="14"/>
      <c r="H332" s="14" t="s">
        <v>2185</v>
      </c>
      <c r="I332" s="15">
        <v>196.42</v>
      </c>
      <c r="J332" s="77">
        <v>3</v>
      </c>
      <c r="K332" s="92"/>
    </row>
    <row r="333" spans="1:11" ht="40" x14ac:dyDescent="0.25">
      <c r="A333" s="14" t="s">
        <v>1505</v>
      </c>
      <c r="B333" s="14" t="s">
        <v>2181</v>
      </c>
      <c r="C333" s="14" t="s">
        <v>2186</v>
      </c>
      <c r="D333" s="16" t="s">
        <v>2187</v>
      </c>
      <c r="E333" s="16">
        <v>45790</v>
      </c>
      <c r="F333" s="14" t="s">
        <v>2188</v>
      </c>
      <c r="G333" s="14"/>
      <c r="H333" s="14" t="s">
        <v>2189</v>
      </c>
      <c r="I333" s="15">
        <v>288.38</v>
      </c>
      <c r="J333" s="77">
        <v>3</v>
      </c>
      <c r="K333" s="92"/>
    </row>
    <row r="334" spans="1:11" ht="12.5" x14ac:dyDescent="0.25">
      <c r="A334" s="14" t="s">
        <v>1505</v>
      </c>
      <c r="B334" s="14" t="s">
        <v>2190</v>
      </c>
      <c r="C334" s="14" t="s">
        <v>2191</v>
      </c>
      <c r="D334" s="16">
        <v>45790</v>
      </c>
      <c r="E334" s="16"/>
      <c r="F334" s="14" t="s">
        <v>2192</v>
      </c>
      <c r="G334" s="14" t="s">
        <v>2193</v>
      </c>
      <c r="H334" s="14" t="s">
        <v>2194</v>
      </c>
      <c r="I334" s="15">
        <v>10.25</v>
      </c>
      <c r="J334" s="77">
        <v>4</v>
      </c>
      <c r="K334" s="92"/>
    </row>
    <row r="335" spans="1:11" ht="20" x14ac:dyDescent="0.25">
      <c r="A335" s="14" t="s">
        <v>1505</v>
      </c>
      <c r="B335" s="14" t="s">
        <v>2195</v>
      </c>
      <c r="C335" s="14" t="s">
        <v>2196</v>
      </c>
      <c r="D335" s="16">
        <v>45790</v>
      </c>
      <c r="E335" s="16"/>
      <c r="F335" s="14" t="s">
        <v>2197</v>
      </c>
      <c r="G335" s="14" t="s">
        <v>1814</v>
      </c>
      <c r="H335" s="14" t="s">
        <v>1815</v>
      </c>
      <c r="I335" s="15">
        <v>135.30000000000001</v>
      </c>
      <c r="J335" s="77">
        <v>4</v>
      </c>
      <c r="K335" s="92"/>
    </row>
    <row r="336" spans="1:11" ht="12.5" x14ac:dyDescent="0.25">
      <c r="A336" s="14" t="s">
        <v>1505</v>
      </c>
      <c r="B336" s="14" t="s">
        <v>2053</v>
      </c>
      <c r="C336" s="14" t="s">
        <v>2054</v>
      </c>
      <c r="D336" s="16">
        <v>45790</v>
      </c>
      <c r="E336" s="16"/>
      <c r="F336" s="14" t="s">
        <v>2198</v>
      </c>
      <c r="G336" s="14" t="s">
        <v>1597</v>
      </c>
      <c r="H336" s="14" t="s">
        <v>1598</v>
      </c>
      <c r="I336" s="15">
        <v>195</v>
      </c>
      <c r="J336" s="77">
        <v>4</v>
      </c>
      <c r="K336" s="92"/>
    </row>
    <row r="337" spans="1:11" ht="20" x14ac:dyDescent="0.25">
      <c r="A337" s="14" t="s">
        <v>1505</v>
      </c>
      <c r="B337" s="14" t="s">
        <v>2199</v>
      </c>
      <c r="C337" s="14" t="s">
        <v>2200</v>
      </c>
      <c r="D337" s="16">
        <v>45790</v>
      </c>
      <c r="E337" s="16"/>
      <c r="F337" s="14" t="s">
        <v>2201</v>
      </c>
      <c r="G337" s="14" t="s">
        <v>2202</v>
      </c>
      <c r="H337" s="14" t="s">
        <v>2203</v>
      </c>
      <c r="I337" s="15">
        <v>232.12</v>
      </c>
      <c r="J337" s="77">
        <v>4</v>
      </c>
      <c r="K337" s="92"/>
    </row>
    <row r="338" spans="1:11" ht="20" x14ac:dyDescent="0.25">
      <c r="A338" s="14" t="s">
        <v>1505</v>
      </c>
      <c r="B338" s="14" t="s">
        <v>2204</v>
      </c>
      <c r="C338" s="14" t="s">
        <v>2205</v>
      </c>
      <c r="D338" s="16">
        <v>45790</v>
      </c>
      <c r="E338" s="16"/>
      <c r="F338" s="14" t="s">
        <v>2206</v>
      </c>
      <c r="G338" s="14" t="s">
        <v>2207</v>
      </c>
      <c r="H338" s="14" t="s">
        <v>2208</v>
      </c>
      <c r="I338" s="15">
        <v>263.32</v>
      </c>
      <c r="J338" s="77">
        <v>4</v>
      </c>
      <c r="K338" s="92"/>
    </row>
    <row r="339" spans="1:11" ht="30" x14ac:dyDescent="0.25">
      <c r="A339" s="14" t="s">
        <v>1505</v>
      </c>
      <c r="B339" s="14" t="s">
        <v>2209</v>
      </c>
      <c r="C339" s="14" t="s">
        <v>2210</v>
      </c>
      <c r="D339" s="16">
        <v>45790</v>
      </c>
      <c r="E339" s="16"/>
      <c r="F339" s="14" t="s">
        <v>2211</v>
      </c>
      <c r="G339" s="14" t="s">
        <v>2212</v>
      </c>
      <c r="H339" s="14" t="s">
        <v>2213</v>
      </c>
      <c r="I339" s="15">
        <v>267.8</v>
      </c>
      <c r="J339" s="77">
        <v>3</v>
      </c>
      <c r="K339" s="92"/>
    </row>
    <row r="340" spans="1:11" ht="20" x14ac:dyDescent="0.25">
      <c r="A340" s="14" t="s">
        <v>1505</v>
      </c>
      <c r="B340" s="14" t="s">
        <v>2214</v>
      </c>
      <c r="C340" s="14" t="s">
        <v>2215</v>
      </c>
      <c r="D340" s="16">
        <v>45790</v>
      </c>
      <c r="E340" s="16"/>
      <c r="F340" s="14" t="s">
        <v>2216</v>
      </c>
      <c r="G340" s="14" t="s">
        <v>2217</v>
      </c>
      <c r="H340" s="14" t="s">
        <v>2218</v>
      </c>
      <c r="I340" s="15">
        <v>365</v>
      </c>
      <c r="J340" s="77">
        <v>2</v>
      </c>
      <c r="K340" s="92"/>
    </row>
    <row r="341" spans="1:11" ht="20" x14ac:dyDescent="0.25">
      <c r="A341" s="14" t="s">
        <v>1505</v>
      </c>
      <c r="B341" s="14" t="s">
        <v>2219</v>
      </c>
      <c r="C341" s="14" t="s">
        <v>2220</v>
      </c>
      <c r="D341" s="16">
        <v>45790</v>
      </c>
      <c r="E341" s="16"/>
      <c r="F341" s="14" t="s">
        <v>2221</v>
      </c>
      <c r="G341" s="14" t="s">
        <v>2217</v>
      </c>
      <c r="H341" s="14" t="s">
        <v>2218</v>
      </c>
      <c r="I341" s="15">
        <v>365</v>
      </c>
      <c r="J341" s="77">
        <v>2</v>
      </c>
      <c r="K341" s="92"/>
    </row>
    <row r="342" spans="1:11" ht="12.5" x14ac:dyDescent="0.25">
      <c r="A342" s="14" t="s">
        <v>1505</v>
      </c>
      <c r="B342" s="14" t="s">
        <v>2222</v>
      </c>
      <c r="C342" s="14" t="s">
        <v>2223</v>
      </c>
      <c r="D342" s="16">
        <v>45790</v>
      </c>
      <c r="E342" s="16"/>
      <c r="F342" s="14" t="s">
        <v>2198</v>
      </c>
      <c r="G342" s="14" t="s">
        <v>1869</v>
      </c>
      <c r="H342" s="14" t="s">
        <v>1870</v>
      </c>
      <c r="I342" s="15">
        <v>369</v>
      </c>
      <c r="J342" s="77">
        <v>4</v>
      </c>
      <c r="K342" s="92"/>
    </row>
    <row r="343" spans="1:11" ht="20" x14ac:dyDescent="0.25">
      <c r="A343" s="14" t="s">
        <v>1505</v>
      </c>
      <c r="B343" s="14" t="s">
        <v>2224</v>
      </c>
      <c r="C343" s="14" t="s">
        <v>2225</v>
      </c>
      <c r="D343" s="16">
        <v>45790</v>
      </c>
      <c r="E343" s="16"/>
      <c r="F343" s="14" t="s">
        <v>2226</v>
      </c>
      <c r="G343" s="14" t="s">
        <v>1922</v>
      </c>
      <c r="H343" s="14" t="s">
        <v>1923</v>
      </c>
      <c r="I343" s="15">
        <v>405</v>
      </c>
      <c r="J343" s="77">
        <v>3</v>
      </c>
      <c r="K343" s="92"/>
    </row>
    <row r="344" spans="1:11" ht="40" x14ac:dyDescent="0.25">
      <c r="A344" s="14" t="s">
        <v>1505</v>
      </c>
      <c r="B344" s="14" t="s">
        <v>2224</v>
      </c>
      <c r="C344" s="14" t="s">
        <v>2224</v>
      </c>
      <c r="D344" s="16">
        <v>45821</v>
      </c>
      <c r="E344" s="16"/>
      <c r="F344" s="14" t="s">
        <v>2227</v>
      </c>
      <c r="G344" s="14"/>
      <c r="H344" s="14" t="s">
        <v>1534</v>
      </c>
      <c r="I344" s="15">
        <v>95</v>
      </c>
      <c r="J344" s="77">
        <v>3</v>
      </c>
      <c r="K344" s="92"/>
    </row>
    <row r="345" spans="1:11" ht="20" x14ac:dyDescent="0.25">
      <c r="A345" s="14" t="s">
        <v>1505</v>
      </c>
      <c r="B345" s="14" t="s">
        <v>2228</v>
      </c>
      <c r="C345" s="14" t="s">
        <v>2229</v>
      </c>
      <c r="D345" s="16">
        <v>45790</v>
      </c>
      <c r="E345" s="16"/>
      <c r="F345" s="14" t="s">
        <v>2230</v>
      </c>
      <c r="G345" s="14" t="s">
        <v>2231</v>
      </c>
      <c r="H345" s="14" t="s">
        <v>2232</v>
      </c>
      <c r="I345" s="15">
        <v>447.63</v>
      </c>
      <c r="J345" s="77">
        <v>3</v>
      </c>
      <c r="K345" s="92"/>
    </row>
    <row r="346" spans="1:11" ht="20" x14ac:dyDescent="0.25">
      <c r="A346" s="14" t="s">
        <v>1505</v>
      </c>
      <c r="B346" s="14" t="s">
        <v>2233</v>
      </c>
      <c r="C346" s="14" t="s">
        <v>2234</v>
      </c>
      <c r="D346" s="16">
        <v>45790</v>
      </c>
      <c r="E346" s="16"/>
      <c r="F346" s="14" t="s">
        <v>2235</v>
      </c>
      <c r="G346" s="14" t="s">
        <v>2236</v>
      </c>
      <c r="H346" s="14" t="s">
        <v>2237</v>
      </c>
      <c r="I346" s="15">
        <v>528.9</v>
      </c>
      <c r="J346" s="77">
        <v>3</v>
      </c>
      <c r="K346" s="92"/>
    </row>
    <row r="347" spans="1:11" ht="20" x14ac:dyDescent="0.25">
      <c r="A347" s="14" t="s">
        <v>1505</v>
      </c>
      <c r="B347" s="14" t="s">
        <v>2238</v>
      </c>
      <c r="C347" s="14" t="s">
        <v>2239</v>
      </c>
      <c r="D347" s="16">
        <v>45790</v>
      </c>
      <c r="E347" s="16"/>
      <c r="F347" s="14" t="s">
        <v>2240</v>
      </c>
      <c r="G347" s="14" t="s">
        <v>1726</v>
      </c>
      <c r="H347" s="14" t="s">
        <v>1727</v>
      </c>
      <c r="I347" s="15">
        <v>543.80999999999995</v>
      </c>
      <c r="J347" s="77">
        <v>2</v>
      </c>
      <c r="K347" s="92"/>
    </row>
    <row r="348" spans="1:11" ht="30" x14ac:dyDescent="0.25">
      <c r="A348" s="14" t="s">
        <v>1505</v>
      </c>
      <c r="B348" s="14" t="s">
        <v>2238</v>
      </c>
      <c r="C348" s="14" t="s">
        <v>2238</v>
      </c>
      <c r="D348" s="16">
        <v>45821</v>
      </c>
      <c r="E348" s="16"/>
      <c r="F348" s="14" t="s">
        <v>2241</v>
      </c>
      <c r="G348" s="14"/>
      <c r="H348" s="14" t="s">
        <v>1534</v>
      </c>
      <c r="I348" s="15">
        <v>127.56</v>
      </c>
      <c r="J348" s="77">
        <v>2</v>
      </c>
      <c r="K348" s="92"/>
    </row>
    <row r="349" spans="1:11" ht="12.5" x14ac:dyDescent="0.25">
      <c r="A349" s="14" t="s">
        <v>1505</v>
      </c>
      <c r="B349" s="14" t="s">
        <v>2242</v>
      </c>
      <c r="C349" s="14" t="s">
        <v>2243</v>
      </c>
      <c r="D349" s="16">
        <v>45790</v>
      </c>
      <c r="E349" s="16"/>
      <c r="F349" s="14" t="s">
        <v>2244</v>
      </c>
      <c r="G349" s="14" t="s">
        <v>2245</v>
      </c>
      <c r="H349" s="14" t="s">
        <v>2246</v>
      </c>
      <c r="I349" s="15">
        <v>552</v>
      </c>
      <c r="J349" s="77">
        <v>2</v>
      </c>
      <c r="K349" s="92"/>
    </row>
    <row r="350" spans="1:11" ht="12.5" x14ac:dyDescent="0.25">
      <c r="A350" s="14" t="s">
        <v>1505</v>
      </c>
      <c r="B350" s="14" t="s">
        <v>2247</v>
      </c>
      <c r="C350" s="14" t="s">
        <v>2248</v>
      </c>
      <c r="D350" s="16">
        <v>45790</v>
      </c>
      <c r="E350" s="16"/>
      <c r="F350" s="14" t="s">
        <v>2249</v>
      </c>
      <c r="G350" s="14" t="s">
        <v>1830</v>
      </c>
      <c r="H350" s="14" t="s">
        <v>1831</v>
      </c>
      <c r="I350" s="15">
        <v>1000</v>
      </c>
      <c r="J350" s="77">
        <v>5</v>
      </c>
      <c r="K350" s="92"/>
    </row>
    <row r="351" spans="1:11" ht="12.5" x14ac:dyDescent="0.25">
      <c r="A351" s="14" t="s">
        <v>1505</v>
      </c>
      <c r="B351" s="14" t="s">
        <v>2250</v>
      </c>
      <c r="C351" s="14" t="s">
        <v>2251</v>
      </c>
      <c r="D351" s="16">
        <v>45790</v>
      </c>
      <c r="E351" s="16"/>
      <c r="F351" s="14" t="s">
        <v>2252</v>
      </c>
      <c r="G351" s="14" t="s">
        <v>2253</v>
      </c>
      <c r="H351" s="14" t="s">
        <v>2254</v>
      </c>
      <c r="I351" s="15">
        <v>2152.5</v>
      </c>
      <c r="J351" s="77">
        <v>4</v>
      </c>
      <c r="K351" s="92"/>
    </row>
    <row r="352" spans="1:11" ht="20" x14ac:dyDescent="0.25">
      <c r="A352" s="14" t="s">
        <v>1505</v>
      </c>
      <c r="B352" s="14" t="s">
        <v>2255</v>
      </c>
      <c r="C352" s="14" t="s">
        <v>2256</v>
      </c>
      <c r="D352" s="16">
        <v>45790</v>
      </c>
      <c r="E352" s="16"/>
      <c r="F352" s="14" t="s">
        <v>2257</v>
      </c>
      <c r="G352" s="14" t="s">
        <v>2245</v>
      </c>
      <c r="H352" s="14" t="s">
        <v>2246</v>
      </c>
      <c r="I352" s="15">
        <v>2657</v>
      </c>
      <c r="J352" s="77">
        <v>2</v>
      </c>
      <c r="K352" s="92"/>
    </row>
    <row r="353" spans="1:11" ht="100" x14ac:dyDescent="0.25">
      <c r="A353" s="14" t="s">
        <v>1505</v>
      </c>
      <c r="B353" s="14" t="s">
        <v>2258</v>
      </c>
      <c r="C353" s="14" t="s">
        <v>2258</v>
      </c>
      <c r="D353" s="16">
        <v>45797</v>
      </c>
      <c r="E353" s="16"/>
      <c r="F353" s="14" t="s">
        <v>2259</v>
      </c>
      <c r="G353" s="14"/>
      <c r="H353" s="14" t="s">
        <v>1705</v>
      </c>
      <c r="I353" s="15">
        <v>545.07000000000005</v>
      </c>
      <c r="J353" s="77">
        <v>3</v>
      </c>
      <c r="K353" s="92"/>
    </row>
    <row r="354" spans="1:11" ht="70" x14ac:dyDescent="0.25">
      <c r="A354" s="14" t="s">
        <v>1505</v>
      </c>
      <c r="B354" s="14" t="s">
        <v>2258</v>
      </c>
      <c r="C354" s="14" t="s">
        <v>2260</v>
      </c>
      <c r="D354" s="16">
        <v>45700</v>
      </c>
      <c r="E354" s="16">
        <v>45797</v>
      </c>
      <c r="F354" s="14" t="s">
        <v>2261</v>
      </c>
      <c r="G354" s="14"/>
      <c r="H354" s="14" t="s">
        <v>2262</v>
      </c>
      <c r="I354" s="15">
        <v>3106.4</v>
      </c>
      <c r="J354" s="77">
        <v>3</v>
      </c>
      <c r="K354" s="92"/>
    </row>
    <row r="355" spans="1:11" ht="80" x14ac:dyDescent="0.25">
      <c r="A355" s="14" t="s">
        <v>1505</v>
      </c>
      <c r="B355" s="14" t="s">
        <v>2258</v>
      </c>
      <c r="C355" s="14" t="s">
        <v>2258</v>
      </c>
      <c r="D355" s="16">
        <v>45797</v>
      </c>
      <c r="E355" s="16"/>
      <c r="F355" s="14" t="s">
        <v>2263</v>
      </c>
      <c r="G355" s="14"/>
      <c r="H355" s="14" t="s">
        <v>1705</v>
      </c>
      <c r="I355" s="15">
        <v>348.53</v>
      </c>
      <c r="J355" s="77">
        <v>3</v>
      </c>
      <c r="K355" s="92"/>
    </row>
    <row r="356" spans="1:11" ht="70" x14ac:dyDescent="0.25">
      <c r="A356" s="14" t="s">
        <v>1505</v>
      </c>
      <c r="B356" s="14" t="s">
        <v>2258</v>
      </c>
      <c r="C356" s="14" t="s">
        <v>2258</v>
      </c>
      <c r="D356" s="16">
        <v>45792</v>
      </c>
      <c r="E356" s="16"/>
      <c r="F356" s="14" t="s">
        <v>2264</v>
      </c>
      <c r="G356" s="14"/>
      <c r="H356" s="14" t="s">
        <v>1705</v>
      </c>
      <c r="I356" s="15">
        <v>571.47</v>
      </c>
      <c r="J356" s="77">
        <v>3</v>
      </c>
      <c r="K356" s="92"/>
    </row>
    <row r="357" spans="1:11" ht="90" x14ac:dyDescent="0.25">
      <c r="A357" s="14" t="s">
        <v>1505</v>
      </c>
      <c r="B357" s="14" t="s">
        <v>2265</v>
      </c>
      <c r="C357" s="14" t="s">
        <v>2266</v>
      </c>
      <c r="D357" s="16">
        <v>45659</v>
      </c>
      <c r="E357" s="16">
        <v>45792</v>
      </c>
      <c r="F357" s="14" t="s">
        <v>2267</v>
      </c>
      <c r="G357" s="14"/>
      <c r="H357" s="14" t="s">
        <v>2268</v>
      </c>
      <c r="I357" s="15">
        <v>629.84</v>
      </c>
      <c r="J357" s="77">
        <v>3</v>
      </c>
      <c r="K357" s="92"/>
    </row>
    <row r="358" spans="1:11" ht="70" x14ac:dyDescent="0.25">
      <c r="A358" s="14" t="s">
        <v>1505</v>
      </c>
      <c r="B358" s="14" t="s">
        <v>2265</v>
      </c>
      <c r="C358" s="14" t="s">
        <v>2269</v>
      </c>
      <c r="D358" s="16">
        <v>45709</v>
      </c>
      <c r="E358" s="16">
        <v>45792</v>
      </c>
      <c r="F358" s="14" t="s">
        <v>2270</v>
      </c>
      <c r="G358" s="14"/>
      <c r="H358" s="14" t="s">
        <v>2271</v>
      </c>
      <c r="I358" s="15">
        <v>128.52000000000001</v>
      </c>
      <c r="J358" s="77">
        <v>3</v>
      </c>
      <c r="K358" s="92"/>
    </row>
    <row r="359" spans="1:11" ht="80" x14ac:dyDescent="0.25">
      <c r="A359" s="14" t="s">
        <v>1505</v>
      </c>
      <c r="B359" s="14" t="s">
        <v>2265</v>
      </c>
      <c r="C359" s="14" t="s">
        <v>2272</v>
      </c>
      <c r="D359" s="16">
        <v>45709</v>
      </c>
      <c r="E359" s="16">
        <v>45792</v>
      </c>
      <c r="F359" s="14" t="s">
        <v>2273</v>
      </c>
      <c r="G359" s="14"/>
      <c r="H359" s="14" t="s">
        <v>2274</v>
      </c>
      <c r="I359" s="15">
        <v>580.16</v>
      </c>
      <c r="J359" s="77">
        <v>3</v>
      </c>
      <c r="K359" s="92"/>
    </row>
    <row r="360" spans="1:11" ht="90" x14ac:dyDescent="0.25">
      <c r="A360" s="14" t="s">
        <v>1505</v>
      </c>
      <c r="B360" s="14" t="s">
        <v>2265</v>
      </c>
      <c r="C360" s="14" t="s">
        <v>2272</v>
      </c>
      <c r="D360" s="16">
        <v>45709</v>
      </c>
      <c r="E360" s="16">
        <v>45797</v>
      </c>
      <c r="F360" s="14" t="s">
        <v>2275</v>
      </c>
      <c r="G360" s="14"/>
      <c r="H360" s="14" t="s">
        <v>2274</v>
      </c>
      <c r="I360" s="15">
        <v>3369.84</v>
      </c>
      <c r="J360" s="77">
        <v>3</v>
      </c>
      <c r="K360" s="92"/>
    </row>
    <row r="361" spans="1:11" ht="100" x14ac:dyDescent="0.25">
      <c r="A361" s="14" t="s">
        <v>1505</v>
      </c>
      <c r="B361" s="14" t="s">
        <v>2276</v>
      </c>
      <c r="C361" s="14" t="s">
        <v>2277</v>
      </c>
      <c r="D361" s="16">
        <v>45659</v>
      </c>
      <c r="E361" s="16">
        <v>45792</v>
      </c>
      <c r="F361" s="14" t="s">
        <v>2278</v>
      </c>
      <c r="G361" s="14"/>
      <c r="H361" s="14" t="s">
        <v>2268</v>
      </c>
      <c r="I361" s="15">
        <v>629.84</v>
      </c>
      <c r="J361" s="77">
        <v>3</v>
      </c>
      <c r="K361" s="92"/>
    </row>
    <row r="362" spans="1:11" ht="110" x14ac:dyDescent="0.25">
      <c r="A362" s="14" t="s">
        <v>1505</v>
      </c>
      <c r="B362" s="14" t="s">
        <v>2276</v>
      </c>
      <c r="C362" s="14" t="s">
        <v>2279</v>
      </c>
      <c r="D362" s="16">
        <v>45672</v>
      </c>
      <c r="E362" s="16">
        <v>45792</v>
      </c>
      <c r="F362" s="14" t="s">
        <v>2280</v>
      </c>
      <c r="G362" s="14" t="s">
        <v>2281</v>
      </c>
      <c r="H362" s="14" t="s">
        <v>2282</v>
      </c>
      <c r="I362" s="15">
        <v>11.96</v>
      </c>
      <c r="J362" s="77">
        <v>3</v>
      </c>
      <c r="K362" s="92"/>
    </row>
    <row r="363" spans="1:11" ht="120" x14ac:dyDescent="0.25">
      <c r="A363" s="14" t="s">
        <v>1505</v>
      </c>
      <c r="B363" s="14" t="s">
        <v>2276</v>
      </c>
      <c r="C363" s="14" t="s">
        <v>2279</v>
      </c>
      <c r="D363" s="16">
        <v>45672</v>
      </c>
      <c r="E363" s="16">
        <v>45797</v>
      </c>
      <c r="F363" s="14" t="s">
        <v>2283</v>
      </c>
      <c r="G363" s="14" t="s">
        <v>2281</v>
      </c>
      <c r="H363" s="14" t="s">
        <v>2282</v>
      </c>
      <c r="I363" s="15">
        <v>7.84</v>
      </c>
      <c r="J363" s="77">
        <v>3</v>
      </c>
      <c r="K363" s="92"/>
    </row>
    <row r="364" spans="1:11" ht="80" x14ac:dyDescent="0.25">
      <c r="A364" s="14" t="s">
        <v>1505</v>
      </c>
      <c r="B364" s="14" t="s">
        <v>2276</v>
      </c>
      <c r="C364" s="14" t="s">
        <v>2284</v>
      </c>
      <c r="D364" s="16">
        <v>45662</v>
      </c>
      <c r="E364" s="16">
        <v>45797</v>
      </c>
      <c r="F364" s="14" t="s">
        <v>2285</v>
      </c>
      <c r="G364" s="14"/>
      <c r="H364" s="14" t="s">
        <v>2286</v>
      </c>
      <c r="I364" s="15">
        <v>337.21</v>
      </c>
      <c r="J364" s="77">
        <v>3</v>
      </c>
      <c r="K364" s="92"/>
    </row>
    <row r="365" spans="1:11" ht="80" x14ac:dyDescent="0.25">
      <c r="A365" s="14" t="s">
        <v>1505</v>
      </c>
      <c r="B365" s="14" t="s">
        <v>2276</v>
      </c>
      <c r="C365" s="14" t="s">
        <v>2287</v>
      </c>
      <c r="D365" s="16" t="s">
        <v>2288</v>
      </c>
      <c r="E365" s="16">
        <v>45797</v>
      </c>
      <c r="F365" s="14" t="s">
        <v>2289</v>
      </c>
      <c r="G365" s="14"/>
      <c r="H365" s="14" t="s">
        <v>2290</v>
      </c>
      <c r="I365" s="15">
        <v>43.62</v>
      </c>
      <c r="J365" s="77">
        <v>3</v>
      </c>
      <c r="K365" s="92"/>
    </row>
    <row r="366" spans="1:11" ht="80" x14ac:dyDescent="0.25">
      <c r="A366" s="14" t="s">
        <v>1505</v>
      </c>
      <c r="B366" s="14" t="s">
        <v>2276</v>
      </c>
      <c r="C366" s="14" t="s">
        <v>2291</v>
      </c>
      <c r="D366" s="16">
        <v>45710</v>
      </c>
      <c r="E366" s="16">
        <v>45797</v>
      </c>
      <c r="F366" s="14" t="s">
        <v>2292</v>
      </c>
      <c r="G366" s="14"/>
      <c r="H366" s="14" t="s">
        <v>2293</v>
      </c>
      <c r="I366" s="15">
        <v>16.010000000000002</v>
      </c>
      <c r="J366" s="77">
        <v>3</v>
      </c>
      <c r="K366" s="92"/>
    </row>
    <row r="367" spans="1:11" ht="110" x14ac:dyDescent="0.25">
      <c r="A367" s="14" t="s">
        <v>1505</v>
      </c>
      <c r="B367" s="14" t="s">
        <v>2276</v>
      </c>
      <c r="C367" s="14" t="s">
        <v>2294</v>
      </c>
      <c r="D367" s="16">
        <v>45704</v>
      </c>
      <c r="E367" s="16">
        <v>45797</v>
      </c>
      <c r="F367" s="14" t="s">
        <v>2295</v>
      </c>
      <c r="G367" s="14" t="s">
        <v>2281</v>
      </c>
      <c r="H367" s="14" t="s">
        <v>2282</v>
      </c>
      <c r="I367" s="15">
        <v>21.8</v>
      </c>
      <c r="J367" s="77">
        <v>3</v>
      </c>
      <c r="K367" s="92"/>
    </row>
    <row r="368" spans="1:11" ht="80" x14ac:dyDescent="0.25">
      <c r="A368" s="14" t="s">
        <v>1505</v>
      </c>
      <c r="B368" s="14" t="s">
        <v>2276</v>
      </c>
      <c r="C368" s="14" t="s">
        <v>2296</v>
      </c>
      <c r="D368" s="16">
        <v>45683</v>
      </c>
      <c r="E368" s="16">
        <v>45797</v>
      </c>
      <c r="F368" s="14" t="s">
        <v>2297</v>
      </c>
      <c r="G368" s="14" t="s">
        <v>2298</v>
      </c>
      <c r="H368" s="14" t="s">
        <v>2299</v>
      </c>
      <c r="I368" s="15">
        <v>72.36</v>
      </c>
      <c r="J368" s="77">
        <v>3</v>
      </c>
      <c r="K368" s="92"/>
    </row>
    <row r="369" spans="1:11" ht="90" x14ac:dyDescent="0.25">
      <c r="A369" s="14" t="s">
        <v>1505</v>
      </c>
      <c r="B369" s="14" t="s">
        <v>2276</v>
      </c>
      <c r="C369" s="14" t="s">
        <v>2300</v>
      </c>
      <c r="D369" s="16">
        <v>45683</v>
      </c>
      <c r="E369" s="16">
        <v>45797</v>
      </c>
      <c r="F369" s="14" t="s">
        <v>2301</v>
      </c>
      <c r="G369" s="14" t="s">
        <v>2302</v>
      </c>
      <c r="H369" s="14" t="s">
        <v>2303</v>
      </c>
      <c r="I369" s="15">
        <v>131</v>
      </c>
      <c r="J369" s="77">
        <v>3</v>
      </c>
      <c r="K369" s="92"/>
    </row>
    <row r="370" spans="1:11" ht="70" x14ac:dyDescent="0.25">
      <c r="A370" s="14" t="s">
        <v>1505</v>
      </c>
      <c r="B370" s="14" t="s">
        <v>2304</v>
      </c>
      <c r="C370" s="14" t="s">
        <v>2305</v>
      </c>
      <c r="D370" s="16">
        <v>45730</v>
      </c>
      <c r="E370" s="16">
        <v>45792</v>
      </c>
      <c r="F370" s="14" t="s">
        <v>2306</v>
      </c>
      <c r="G370" s="14"/>
      <c r="H370" s="14" t="s">
        <v>2307</v>
      </c>
      <c r="I370" s="15">
        <v>1455.81</v>
      </c>
      <c r="J370" s="77">
        <v>2</v>
      </c>
      <c r="K370" s="92"/>
    </row>
    <row r="371" spans="1:11" ht="12.5" x14ac:dyDescent="0.25">
      <c r="A371" s="14" t="s">
        <v>1505</v>
      </c>
      <c r="B371" s="14" t="s">
        <v>2308</v>
      </c>
      <c r="C371" s="14" t="s">
        <v>2309</v>
      </c>
      <c r="D371" s="16">
        <v>45792</v>
      </c>
      <c r="E371" s="16"/>
      <c r="F371" s="14" t="s">
        <v>2310</v>
      </c>
      <c r="G371" s="14" t="s">
        <v>1835</v>
      </c>
      <c r="H371" s="14" t="s">
        <v>1549</v>
      </c>
      <c r="I371" s="15">
        <v>377.63</v>
      </c>
      <c r="J371" s="77">
        <v>3</v>
      </c>
      <c r="K371" s="92"/>
    </row>
    <row r="372" spans="1:11" ht="40" x14ac:dyDescent="0.25">
      <c r="A372" s="14" t="s">
        <v>1505</v>
      </c>
      <c r="B372" s="14" t="s">
        <v>2311</v>
      </c>
      <c r="C372" s="14" t="s">
        <v>2312</v>
      </c>
      <c r="D372" s="16" t="s">
        <v>2313</v>
      </c>
      <c r="E372" s="16">
        <v>45792</v>
      </c>
      <c r="F372" s="14" t="s">
        <v>2314</v>
      </c>
      <c r="G372" s="14" t="s">
        <v>2315</v>
      </c>
      <c r="H372" s="14" t="s">
        <v>2316</v>
      </c>
      <c r="I372" s="15">
        <v>190.28</v>
      </c>
      <c r="J372" s="77">
        <v>3</v>
      </c>
      <c r="K372" s="92"/>
    </row>
    <row r="373" spans="1:11" ht="30" x14ac:dyDescent="0.25">
      <c r="A373" s="14" t="s">
        <v>1505</v>
      </c>
      <c r="B373" s="14" t="s">
        <v>2311</v>
      </c>
      <c r="C373" s="14" t="s">
        <v>2317</v>
      </c>
      <c r="D373" s="16">
        <v>45738</v>
      </c>
      <c r="E373" s="16">
        <v>45792</v>
      </c>
      <c r="F373" s="14" t="s">
        <v>2318</v>
      </c>
      <c r="G373" s="14" t="s">
        <v>2319</v>
      </c>
      <c r="H373" s="14" t="s">
        <v>2320</v>
      </c>
      <c r="I373" s="15">
        <v>203.89</v>
      </c>
      <c r="J373" s="77">
        <v>3</v>
      </c>
      <c r="K373" s="92"/>
    </row>
    <row r="374" spans="1:11" ht="40" x14ac:dyDescent="0.25">
      <c r="A374" s="14" t="s">
        <v>1505</v>
      </c>
      <c r="B374" s="14" t="s">
        <v>2311</v>
      </c>
      <c r="C374" s="14" t="s">
        <v>2321</v>
      </c>
      <c r="D374" s="16">
        <v>45688</v>
      </c>
      <c r="E374" s="16">
        <v>45792</v>
      </c>
      <c r="F374" s="14" t="s">
        <v>2314</v>
      </c>
      <c r="G374" s="14" t="s">
        <v>2322</v>
      </c>
      <c r="H374" s="14" t="s">
        <v>2323</v>
      </c>
      <c r="I374" s="15">
        <v>75.55</v>
      </c>
      <c r="J374" s="77">
        <v>3</v>
      </c>
      <c r="K374" s="92"/>
    </row>
    <row r="375" spans="1:11" ht="12.5" x14ac:dyDescent="0.25">
      <c r="A375" s="14" t="s">
        <v>1505</v>
      </c>
      <c r="B375" s="14" t="s">
        <v>2324</v>
      </c>
      <c r="C375" s="14" t="s">
        <v>2325</v>
      </c>
      <c r="D375" s="16">
        <v>45792</v>
      </c>
      <c r="E375" s="16"/>
      <c r="F375" s="14" t="s">
        <v>2326</v>
      </c>
      <c r="G375" s="14" t="s">
        <v>1835</v>
      </c>
      <c r="H375" s="14" t="s">
        <v>1549</v>
      </c>
      <c r="I375" s="15">
        <v>142.69999999999999</v>
      </c>
      <c r="J375" s="77">
        <v>3</v>
      </c>
      <c r="K375" s="92"/>
    </row>
    <row r="376" spans="1:11" ht="12.5" x14ac:dyDescent="0.25">
      <c r="A376" s="14" t="s">
        <v>1505</v>
      </c>
      <c r="B376" s="14" t="s">
        <v>2327</v>
      </c>
      <c r="C376" s="14" t="s">
        <v>2328</v>
      </c>
      <c r="D376" s="16">
        <v>45792</v>
      </c>
      <c r="E376" s="16"/>
      <c r="F376" s="14" t="s">
        <v>2329</v>
      </c>
      <c r="G376" s="14" t="s">
        <v>1835</v>
      </c>
      <c r="H376" s="14" t="s">
        <v>1549</v>
      </c>
      <c r="I376" s="15">
        <v>836.5</v>
      </c>
      <c r="J376" s="77">
        <v>3</v>
      </c>
      <c r="K376" s="92"/>
    </row>
    <row r="377" spans="1:11" ht="70" x14ac:dyDescent="0.25">
      <c r="A377" s="14" t="s">
        <v>1505</v>
      </c>
      <c r="B377" s="14" t="s">
        <v>2330</v>
      </c>
      <c r="C377" s="14" t="s">
        <v>2330</v>
      </c>
      <c r="D377" s="16">
        <v>45793</v>
      </c>
      <c r="E377" s="16"/>
      <c r="F377" s="14" t="s">
        <v>2331</v>
      </c>
      <c r="G377" s="14"/>
      <c r="H377" s="14" t="s">
        <v>1604</v>
      </c>
      <c r="I377" s="15">
        <v>84.86</v>
      </c>
      <c r="J377" s="77">
        <v>4</v>
      </c>
      <c r="K377" s="92"/>
    </row>
    <row r="378" spans="1:11" ht="80" x14ac:dyDescent="0.25">
      <c r="A378" s="14" t="s">
        <v>1505</v>
      </c>
      <c r="B378" s="14" t="s">
        <v>2332</v>
      </c>
      <c r="C378" s="14" t="s">
        <v>2332</v>
      </c>
      <c r="D378" s="16">
        <v>45793</v>
      </c>
      <c r="E378" s="16"/>
      <c r="F378" s="14" t="s">
        <v>2333</v>
      </c>
      <c r="G378" s="14"/>
      <c r="H378" s="14" t="s">
        <v>2334</v>
      </c>
      <c r="I378" s="15">
        <v>114.65</v>
      </c>
      <c r="J378" s="77">
        <v>4</v>
      </c>
      <c r="K378" s="92"/>
    </row>
    <row r="379" spans="1:11" ht="70" x14ac:dyDescent="0.25">
      <c r="A379" s="14" t="s">
        <v>1505</v>
      </c>
      <c r="B379" s="14" t="s">
        <v>2335</v>
      </c>
      <c r="C379" s="14" t="s">
        <v>2335</v>
      </c>
      <c r="D379" s="16">
        <v>45793</v>
      </c>
      <c r="E379" s="16"/>
      <c r="F379" s="14" t="s">
        <v>2336</v>
      </c>
      <c r="G379" s="14"/>
      <c r="H379" s="14" t="s">
        <v>2337</v>
      </c>
      <c r="I379" s="15">
        <v>87.67</v>
      </c>
      <c r="J379" s="77">
        <v>4</v>
      </c>
      <c r="K379" s="92"/>
    </row>
    <row r="380" spans="1:11" ht="70" x14ac:dyDescent="0.25">
      <c r="A380" s="14" t="s">
        <v>1505</v>
      </c>
      <c r="B380" s="14" t="s">
        <v>2338</v>
      </c>
      <c r="C380" s="14" t="s">
        <v>2338</v>
      </c>
      <c r="D380" s="16">
        <v>45793</v>
      </c>
      <c r="E380" s="16"/>
      <c r="F380" s="14" t="s">
        <v>2339</v>
      </c>
      <c r="G380" s="14"/>
      <c r="H380" s="14" t="s">
        <v>1610</v>
      </c>
      <c r="I380" s="15">
        <v>74.180000000000007</v>
      </c>
      <c r="J380" s="77">
        <v>4</v>
      </c>
      <c r="K380" s="92"/>
    </row>
    <row r="381" spans="1:11" ht="70" x14ac:dyDescent="0.25">
      <c r="A381" s="14" t="s">
        <v>1505</v>
      </c>
      <c r="B381" s="14" t="s">
        <v>2340</v>
      </c>
      <c r="C381" s="14" t="s">
        <v>2340</v>
      </c>
      <c r="D381" s="16">
        <v>45793</v>
      </c>
      <c r="E381" s="16"/>
      <c r="F381" s="14" t="s">
        <v>2341</v>
      </c>
      <c r="G381" s="14"/>
      <c r="H381" s="14" t="s">
        <v>1705</v>
      </c>
      <c r="I381" s="15">
        <v>65.19</v>
      </c>
      <c r="J381" s="77">
        <v>4</v>
      </c>
      <c r="K381" s="92"/>
    </row>
    <row r="382" spans="1:11" ht="70" x14ac:dyDescent="0.25">
      <c r="A382" s="14" t="s">
        <v>1505</v>
      </c>
      <c r="B382" s="14" t="s">
        <v>2342</v>
      </c>
      <c r="C382" s="14" t="s">
        <v>2342</v>
      </c>
      <c r="D382" s="16">
        <v>45793</v>
      </c>
      <c r="E382" s="16"/>
      <c r="F382" s="14" t="s">
        <v>2343</v>
      </c>
      <c r="G382" s="14"/>
      <c r="H382" s="14" t="s">
        <v>1990</v>
      </c>
      <c r="I382" s="15">
        <v>119.14</v>
      </c>
      <c r="J382" s="77">
        <v>4</v>
      </c>
      <c r="K382" s="92"/>
    </row>
    <row r="383" spans="1:11" ht="70" x14ac:dyDescent="0.25">
      <c r="A383" s="14" t="s">
        <v>1505</v>
      </c>
      <c r="B383" s="14" t="s">
        <v>2344</v>
      </c>
      <c r="C383" s="14" t="s">
        <v>2344</v>
      </c>
      <c r="D383" s="16">
        <v>45793</v>
      </c>
      <c r="E383" s="16"/>
      <c r="F383" s="14" t="s">
        <v>2345</v>
      </c>
      <c r="G383" s="14"/>
      <c r="H383" s="14" t="s">
        <v>2346</v>
      </c>
      <c r="I383" s="15">
        <v>44.96</v>
      </c>
      <c r="J383" s="77">
        <v>3</v>
      </c>
      <c r="K383" s="92"/>
    </row>
    <row r="384" spans="1:11" ht="70" x14ac:dyDescent="0.25">
      <c r="A384" s="14" t="s">
        <v>1505</v>
      </c>
      <c r="B384" s="14" t="s">
        <v>2347</v>
      </c>
      <c r="C384" s="14" t="s">
        <v>2347</v>
      </c>
      <c r="D384" s="16">
        <v>45793</v>
      </c>
      <c r="E384" s="16"/>
      <c r="F384" s="14" t="s">
        <v>2348</v>
      </c>
      <c r="G384" s="14"/>
      <c r="H384" s="14" t="s">
        <v>2349</v>
      </c>
      <c r="I384" s="15">
        <v>69.69</v>
      </c>
      <c r="J384" s="77">
        <v>4</v>
      </c>
      <c r="K384" s="92"/>
    </row>
    <row r="385" spans="1:11" ht="70" x14ac:dyDescent="0.25">
      <c r="A385" s="14" t="s">
        <v>1505</v>
      </c>
      <c r="B385" s="14" t="s">
        <v>2350</v>
      </c>
      <c r="C385" s="14" t="s">
        <v>2350</v>
      </c>
      <c r="D385" s="16">
        <v>45793</v>
      </c>
      <c r="E385" s="16"/>
      <c r="F385" s="14" t="s">
        <v>2343</v>
      </c>
      <c r="G385" s="14"/>
      <c r="H385" s="14" t="s">
        <v>2351</v>
      </c>
      <c r="I385" s="15">
        <v>119.71</v>
      </c>
      <c r="J385" s="77">
        <v>4</v>
      </c>
      <c r="K385" s="92"/>
    </row>
    <row r="386" spans="1:11" ht="70" x14ac:dyDescent="0.25">
      <c r="A386" s="14" t="s">
        <v>1505</v>
      </c>
      <c r="B386" s="14" t="s">
        <v>2352</v>
      </c>
      <c r="C386" s="14" t="s">
        <v>2352</v>
      </c>
      <c r="D386" s="16">
        <v>45793</v>
      </c>
      <c r="E386" s="16"/>
      <c r="F386" s="14" t="s">
        <v>2353</v>
      </c>
      <c r="G386" s="14"/>
      <c r="H386" s="14" t="s">
        <v>2354</v>
      </c>
      <c r="I386" s="15">
        <v>129.26</v>
      </c>
      <c r="J386" s="77">
        <v>4</v>
      </c>
      <c r="K386" s="92"/>
    </row>
    <row r="387" spans="1:11" ht="70" x14ac:dyDescent="0.25">
      <c r="A387" s="14" t="s">
        <v>1505</v>
      </c>
      <c r="B387" s="14" t="s">
        <v>2355</v>
      </c>
      <c r="C387" s="14" t="s">
        <v>2355</v>
      </c>
      <c r="D387" s="16">
        <v>45793</v>
      </c>
      <c r="E387" s="16"/>
      <c r="F387" s="14" t="s">
        <v>2356</v>
      </c>
      <c r="G387" s="14"/>
      <c r="H387" s="14" t="s">
        <v>1719</v>
      </c>
      <c r="I387" s="15">
        <v>46.65</v>
      </c>
      <c r="J387" s="77">
        <v>4</v>
      </c>
      <c r="K387" s="92"/>
    </row>
    <row r="388" spans="1:11" ht="70" x14ac:dyDescent="0.25">
      <c r="A388" s="14" t="s">
        <v>1505</v>
      </c>
      <c r="B388" s="14" t="s">
        <v>2357</v>
      </c>
      <c r="C388" s="14" t="s">
        <v>2357</v>
      </c>
      <c r="D388" s="16">
        <v>45793</v>
      </c>
      <c r="E388" s="16"/>
      <c r="F388" s="14" t="s">
        <v>2358</v>
      </c>
      <c r="G388" s="14"/>
      <c r="H388" s="14" t="s">
        <v>1993</v>
      </c>
      <c r="I388" s="15">
        <v>112.4</v>
      </c>
      <c r="J388" s="77">
        <v>4</v>
      </c>
      <c r="K388" s="92"/>
    </row>
    <row r="389" spans="1:11" ht="70" x14ac:dyDescent="0.25">
      <c r="A389" s="14" t="s">
        <v>1505</v>
      </c>
      <c r="B389" s="14" t="s">
        <v>2359</v>
      </c>
      <c r="C389" s="14" t="s">
        <v>2359</v>
      </c>
      <c r="D389" s="16">
        <v>45793</v>
      </c>
      <c r="E389" s="16"/>
      <c r="F389" s="14" t="s">
        <v>2360</v>
      </c>
      <c r="G389" s="14"/>
      <c r="H389" s="14" t="s">
        <v>1998</v>
      </c>
      <c r="I389" s="15">
        <v>36.53</v>
      </c>
      <c r="J389" s="77">
        <v>4</v>
      </c>
      <c r="K389" s="92"/>
    </row>
    <row r="390" spans="1:11" ht="70" x14ac:dyDescent="0.25">
      <c r="A390" s="14" t="s">
        <v>1505</v>
      </c>
      <c r="B390" s="14" t="s">
        <v>2361</v>
      </c>
      <c r="C390" s="14" t="s">
        <v>2361</v>
      </c>
      <c r="D390" s="16">
        <v>45793</v>
      </c>
      <c r="E390" s="16"/>
      <c r="F390" s="14" t="s">
        <v>2362</v>
      </c>
      <c r="G390" s="14"/>
      <c r="H390" s="14" t="s">
        <v>1567</v>
      </c>
      <c r="I390" s="15">
        <v>115.21</v>
      </c>
      <c r="J390" s="77">
        <v>4</v>
      </c>
      <c r="K390" s="92"/>
    </row>
    <row r="391" spans="1:11" ht="70" x14ac:dyDescent="0.25">
      <c r="A391" s="14" t="s">
        <v>1505</v>
      </c>
      <c r="B391" s="14" t="s">
        <v>2363</v>
      </c>
      <c r="C391" s="14" t="s">
        <v>2363</v>
      </c>
      <c r="D391" s="16">
        <v>45793</v>
      </c>
      <c r="E391" s="16"/>
      <c r="F391" s="14" t="s">
        <v>2364</v>
      </c>
      <c r="G391" s="14"/>
      <c r="H391" s="14" t="s">
        <v>1775</v>
      </c>
      <c r="I391" s="15">
        <v>98.91</v>
      </c>
      <c r="J391" s="77">
        <v>4</v>
      </c>
      <c r="K391" s="92"/>
    </row>
    <row r="392" spans="1:11" ht="70" x14ac:dyDescent="0.25">
      <c r="A392" s="14" t="s">
        <v>1505</v>
      </c>
      <c r="B392" s="14" t="s">
        <v>2365</v>
      </c>
      <c r="C392" s="14" t="s">
        <v>2365</v>
      </c>
      <c r="D392" s="16">
        <v>45793</v>
      </c>
      <c r="E392" s="16"/>
      <c r="F392" s="14" t="s">
        <v>2366</v>
      </c>
      <c r="G392" s="14"/>
      <c r="H392" s="14" t="s">
        <v>2367</v>
      </c>
      <c r="I392" s="15">
        <v>29.51</v>
      </c>
      <c r="J392" s="77">
        <v>4</v>
      </c>
      <c r="K392" s="92"/>
    </row>
    <row r="393" spans="1:11" ht="70" x14ac:dyDescent="0.25">
      <c r="A393" s="14" t="s">
        <v>1505</v>
      </c>
      <c r="B393" s="14" t="s">
        <v>2368</v>
      </c>
      <c r="C393" s="14" t="s">
        <v>2368</v>
      </c>
      <c r="D393" s="16">
        <v>45793</v>
      </c>
      <c r="E393" s="16"/>
      <c r="F393" s="14" t="s">
        <v>2369</v>
      </c>
      <c r="G393" s="14"/>
      <c r="H393" s="14" t="s">
        <v>2370</v>
      </c>
      <c r="I393" s="15">
        <v>84.3</v>
      </c>
      <c r="J393" s="77">
        <v>4</v>
      </c>
      <c r="K393" s="92"/>
    </row>
    <row r="394" spans="1:11" ht="70" x14ac:dyDescent="0.25">
      <c r="A394" s="14" t="s">
        <v>1505</v>
      </c>
      <c r="B394" s="14" t="s">
        <v>2371</v>
      </c>
      <c r="C394" s="14" t="s">
        <v>2371</v>
      </c>
      <c r="D394" s="16">
        <v>45793</v>
      </c>
      <c r="E394" s="16"/>
      <c r="F394" s="14" t="s">
        <v>2362</v>
      </c>
      <c r="G394" s="14"/>
      <c r="H394" s="14" t="s">
        <v>2372</v>
      </c>
      <c r="I394" s="15">
        <v>119.14</v>
      </c>
      <c r="J394" s="77">
        <v>4</v>
      </c>
      <c r="K394" s="92"/>
    </row>
    <row r="395" spans="1:11" ht="70" x14ac:dyDescent="0.25">
      <c r="A395" s="14" t="s">
        <v>1505</v>
      </c>
      <c r="B395" s="14" t="s">
        <v>2373</v>
      </c>
      <c r="C395" s="14" t="s">
        <v>2373</v>
      </c>
      <c r="D395" s="16">
        <v>45793</v>
      </c>
      <c r="E395" s="16"/>
      <c r="F395" s="14" t="s">
        <v>2353</v>
      </c>
      <c r="G395" s="14"/>
      <c r="H395" s="14" t="s">
        <v>2374</v>
      </c>
      <c r="I395" s="15">
        <v>129.26</v>
      </c>
      <c r="J395" s="77">
        <v>4</v>
      </c>
      <c r="K395" s="92"/>
    </row>
    <row r="396" spans="1:11" ht="70" x14ac:dyDescent="0.25">
      <c r="A396" s="14" t="s">
        <v>1505</v>
      </c>
      <c r="B396" s="14" t="s">
        <v>2375</v>
      </c>
      <c r="C396" s="14" t="s">
        <v>2375</v>
      </c>
      <c r="D396" s="16">
        <v>45793</v>
      </c>
      <c r="E396" s="16"/>
      <c r="F396" s="14" t="s">
        <v>2376</v>
      </c>
      <c r="G396" s="14"/>
      <c r="H396" s="14" t="s">
        <v>2377</v>
      </c>
      <c r="I396" s="15">
        <v>121.39</v>
      </c>
      <c r="J396" s="77">
        <v>4</v>
      </c>
      <c r="K396" s="92"/>
    </row>
    <row r="397" spans="1:11" ht="70" x14ac:dyDescent="0.25">
      <c r="A397" s="14" t="s">
        <v>1505</v>
      </c>
      <c r="B397" s="14" t="s">
        <v>2378</v>
      </c>
      <c r="C397" s="14" t="s">
        <v>2378</v>
      </c>
      <c r="D397" s="16">
        <v>45793</v>
      </c>
      <c r="E397" s="16"/>
      <c r="F397" s="14" t="s">
        <v>2379</v>
      </c>
      <c r="G397" s="14"/>
      <c r="H397" s="14" t="s">
        <v>2380</v>
      </c>
      <c r="I397" s="15">
        <v>93.29</v>
      </c>
      <c r="J397" s="77">
        <v>4</v>
      </c>
      <c r="K397" s="92"/>
    </row>
    <row r="398" spans="1:11" ht="70" x14ac:dyDescent="0.25">
      <c r="A398" s="14" t="s">
        <v>1505</v>
      </c>
      <c r="B398" s="14" t="s">
        <v>2381</v>
      </c>
      <c r="C398" s="14" t="s">
        <v>2381</v>
      </c>
      <c r="D398" s="16">
        <v>45793</v>
      </c>
      <c r="E398" s="16"/>
      <c r="F398" s="14" t="s">
        <v>2382</v>
      </c>
      <c r="G398" s="14"/>
      <c r="H398" s="14" t="s">
        <v>2383</v>
      </c>
      <c r="I398" s="15">
        <v>118.02</v>
      </c>
      <c r="J398" s="77">
        <v>4</v>
      </c>
      <c r="K398" s="92"/>
    </row>
    <row r="399" spans="1:11" ht="70" x14ac:dyDescent="0.25">
      <c r="A399" s="14" t="s">
        <v>1505</v>
      </c>
      <c r="B399" s="14" t="s">
        <v>2384</v>
      </c>
      <c r="C399" s="14" t="s">
        <v>2384</v>
      </c>
      <c r="D399" s="16">
        <v>45793</v>
      </c>
      <c r="E399" s="16"/>
      <c r="F399" s="14" t="s">
        <v>2385</v>
      </c>
      <c r="G399" s="14"/>
      <c r="H399" s="14" t="s">
        <v>2386</v>
      </c>
      <c r="I399" s="15">
        <v>84.3</v>
      </c>
      <c r="J399" s="77">
        <v>4</v>
      </c>
      <c r="K399" s="92"/>
    </row>
    <row r="400" spans="1:11" ht="70" x14ac:dyDescent="0.25">
      <c r="A400" s="14" t="s">
        <v>1505</v>
      </c>
      <c r="B400" s="14" t="s">
        <v>2387</v>
      </c>
      <c r="C400" s="14" t="s">
        <v>2387</v>
      </c>
      <c r="D400" s="16">
        <v>45793</v>
      </c>
      <c r="E400" s="16"/>
      <c r="F400" s="14" t="s">
        <v>2388</v>
      </c>
      <c r="G400" s="14"/>
      <c r="H400" s="14" t="s">
        <v>2389</v>
      </c>
      <c r="I400" s="15">
        <v>49.46</v>
      </c>
      <c r="J400" s="77">
        <v>4</v>
      </c>
      <c r="K400" s="92"/>
    </row>
    <row r="401" spans="1:11" ht="70" x14ac:dyDescent="0.25">
      <c r="A401" s="14" t="s">
        <v>1505</v>
      </c>
      <c r="B401" s="14" t="s">
        <v>2390</v>
      </c>
      <c r="C401" s="14" t="s">
        <v>2390</v>
      </c>
      <c r="D401" s="16">
        <v>45793</v>
      </c>
      <c r="E401" s="16"/>
      <c r="F401" s="14" t="s">
        <v>2391</v>
      </c>
      <c r="G401" s="14"/>
      <c r="H401" s="14" t="s">
        <v>1618</v>
      </c>
      <c r="I401" s="15">
        <v>125.33</v>
      </c>
      <c r="J401" s="77">
        <v>4</v>
      </c>
      <c r="K401" s="92"/>
    </row>
    <row r="402" spans="1:11" ht="70" x14ac:dyDescent="0.25">
      <c r="A402" s="14" t="s">
        <v>1505</v>
      </c>
      <c r="B402" s="14" t="s">
        <v>2392</v>
      </c>
      <c r="C402" s="14" t="s">
        <v>2392</v>
      </c>
      <c r="D402" s="16">
        <v>45793</v>
      </c>
      <c r="E402" s="16"/>
      <c r="F402" s="14" t="s">
        <v>2393</v>
      </c>
      <c r="G402" s="14"/>
      <c r="H402" s="14" t="s">
        <v>2394</v>
      </c>
      <c r="I402" s="15">
        <v>68.56</v>
      </c>
      <c r="J402" s="77">
        <v>4</v>
      </c>
      <c r="K402" s="92"/>
    </row>
    <row r="403" spans="1:11" ht="70" x14ac:dyDescent="0.25">
      <c r="A403" s="14" t="s">
        <v>1505</v>
      </c>
      <c r="B403" s="14" t="s">
        <v>2395</v>
      </c>
      <c r="C403" s="14" t="s">
        <v>2395</v>
      </c>
      <c r="D403" s="16">
        <v>45793</v>
      </c>
      <c r="E403" s="16"/>
      <c r="F403" s="14" t="s">
        <v>2353</v>
      </c>
      <c r="G403" s="14"/>
      <c r="H403" s="14" t="s">
        <v>2396</v>
      </c>
      <c r="I403" s="15">
        <v>127.01</v>
      </c>
      <c r="J403" s="77">
        <v>4</v>
      </c>
      <c r="K403" s="92"/>
    </row>
    <row r="404" spans="1:11" ht="70" x14ac:dyDescent="0.25">
      <c r="A404" s="14" t="s">
        <v>1505</v>
      </c>
      <c r="B404" s="14" t="s">
        <v>2397</v>
      </c>
      <c r="C404" s="14" t="s">
        <v>2397</v>
      </c>
      <c r="D404" s="16">
        <v>45793</v>
      </c>
      <c r="E404" s="16"/>
      <c r="F404" s="14" t="s">
        <v>2398</v>
      </c>
      <c r="G404" s="14"/>
      <c r="H404" s="14" t="s">
        <v>2399</v>
      </c>
      <c r="I404" s="15">
        <v>109.59</v>
      </c>
      <c r="J404" s="77">
        <v>4</v>
      </c>
      <c r="K404" s="92"/>
    </row>
    <row r="405" spans="1:11" ht="70" x14ac:dyDescent="0.25">
      <c r="A405" s="14" t="s">
        <v>1505</v>
      </c>
      <c r="B405" s="14" t="s">
        <v>2400</v>
      </c>
      <c r="C405" s="14" t="s">
        <v>2401</v>
      </c>
      <c r="D405" s="16">
        <v>45673</v>
      </c>
      <c r="E405" s="16">
        <v>45797</v>
      </c>
      <c r="F405" s="14" t="s">
        <v>2402</v>
      </c>
      <c r="G405" s="14"/>
      <c r="H405" s="14" t="s">
        <v>2139</v>
      </c>
      <c r="I405" s="15">
        <v>69.33</v>
      </c>
      <c r="J405" s="77">
        <v>5</v>
      </c>
      <c r="K405" s="92"/>
    </row>
    <row r="406" spans="1:11" ht="60" x14ac:dyDescent="0.25">
      <c r="A406" s="14" t="s">
        <v>1505</v>
      </c>
      <c r="B406" s="14" t="s">
        <v>2403</v>
      </c>
      <c r="C406" s="14" t="s">
        <v>2403</v>
      </c>
      <c r="D406" s="16">
        <v>45797</v>
      </c>
      <c r="E406" s="16"/>
      <c r="F406" s="14" t="s">
        <v>2404</v>
      </c>
      <c r="G406" s="14"/>
      <c r="H406" s="14" t="s">
        <v>2405</v>
      </c>
      <c r="I406" s="15">
        <v>409.5</v>
      </c>
      <c r="J406" s="77">
        <v>2</v>
      </c>
      <c r="K406" s="92"/>
    </row>
    <row r="407" spans="1:11" ht="20" x14ac:dyDescent="0.25">
      <c r="A407" s="14" t="s">
        <v>1505</v>
      </c>
      <c r="B407" s="14" t="s">
        <v>2406</v>
      </c>
      <c r="C407" s="14" t="s">
        <v>2407</v>
      </c>
      <c r="D407" s="16">
        <v>45786</v>
      </c>
      <c r="E407" s="16">
        <v>45797</v>
      </c>
      <c r="F407" s="14" t="s">
        <v>2408</v>
      </c>
      <c r="G407" s="14" t="s">
        <v>2409</v>
      </c>
      <c r="H407" s="14" t="s">
        <v>2410</v>
      </c>
      <c r="I407" s="15">
        <v>333.13</v>
      </c>
      <c r="J407" s="77">
        <v>4</v>
      </c>
      <c r="K407" s="92"/>
    </row>
    <row r="408" spans="1:11" ht="40" x14ac:dyDescent="0.25">
      <c r="A408" s="14" t="s">
        <v>1505</v>
      </c>
      <c r="B408" s="14" t="s">
        <v>2411</v>
      </c>
      <c r="C408" s="14" t="s">
        <v>2412</v>
      </c>
      <c r="D408" s="16">
        <v>45763</v>
      </c>
      <c r="E408" s="16">
        <v>45797</v>
      </c>
      <c r="F408" s="14" t="s">
        <v>2413</v>
      </c>
      <c r="G408" s="14"/>
      <c r="H408" s="14" t="s">
        <v>2414</v>
      </c>
      <c r="I408" s="15">
        <v>159.99</v>
      </c>
      <c r="J408" s="77">
        <v>2</v>
      </c>
      <c r="K408" s="92"/>
    </row>
    <row r="409" spans="1:11" ht="40" x14ac:dyDescent="0.25">
      <c r="A409" s="14" t="s">
        <v>1505</v>
      </c>
      <c r="B409" s="14" t="s">
        <v>2411</v>
      </c>
      <c r="C409" s="14" t="s">
        <v>2415</v>
      </c>
      <c r="D409" s="16">
        <v>45770</v>
      </c>
      <c r="E409" s="16">
        <v>45797</v>
      </c>
      <c r="F409" s="14" t="s">
        <v>2416</v>
      </c>
      <c r="G409" s="14" t="s">
        <v>2417</v>
      </c>
      <c r="H409" s="14" t="s">
        <v>2418</v>
      </c>
      <c r="I409" s="15">
        <v>89.17</v>
      </c>
      <c r="J409" s="77">
        <v>2</v>
      </c>
      <c r="K409" s="92"/>
    </row>
    <row r="410" spans="1:11" ht="40" x14ac:dyDescent="0.25">
      <c r="A410" s="14" t="s">
        <v>1505</v>
      </c>
      <c r="B410" s="14" t="s">
        <v>2411</v>
      </c>
      <c r="C410" s="14" t="s">
        <v>2419</v>
      </c>
      <c r="D410" s="16">
        <v>45771</v>
      </c>
      <c r="E410" s="16">
        <v>45797</v>
      </c>
      <c r="F410" s="14" t="s">
        <v>2420</v>
      </c>
      <c r="G410" s="14" t="s">
        <v>2421</v>
      </c>
      <c r="H410" s="14" t="s">
        <v>2422</v>
      </c>
      <c r="I410" s="15">
        <v>150.84</v>
      </c>
      <c r="J410" s="77">
        <v>2</v>
      </c>
      <c r="K410" s="92"/>
    </row>
    <row r="411" spans="1:11" ht="20" x14ac:dyDescent="0.25">
      <c r="A411" s="14" t="s">
        <v>1505</v>
      </c>
      <c r="B411" s="14" t="s">
        <v>2423</v>
      </c>
      <c r="C411" s="14" t="s">
        <v>2424</v>
      </c>
      <c r="D411" s="16">
        <v>45786</v>
      </c>
      <c r="E411" s="16">
        <v>45797</v>
      </c>
      <c r="F411" s="14" t="s">
        <v>2425</v>
      </c>
      <c r="G411" s="14" t="s">
        <v>2426</v>
      </c>
      <c r="H411" s="14" t="s">
        <v>2427</v>
      </c>
      <c r="I411" s="15">
        <v>531.85</v>
      </c>
      <c r="J411" s="77">
        <v>4</v>
      </c>
      <c r="K411" s="92"/>
    </row>
    <row r="412" spans="1:11" ht="20" x14ac:dyDescent="0.25">
      <c r="A412" s="14" t="s">
        <v>1505</v>
      </c>
      <c r="B412" s="14" t="s">
        <v>2428</v>
      </c>
      <c r="C412" s="14" t="s">
        <v>2429</v>
      </c>
      <c r="D412" s="16">
        <v>45797</v>
      </c>
      <c r="E412" s="16"/>
      <c r="F412" s="14" t="s">
        <v>2430</v>
      </c>
      <c r="G412" s="14" t="s">
        <v>1885</v>
      </c>
      <c r="H412" s="14" t="s">
        <v>1886</v>
      </c>
      <c r="I412" s="15">
        <v>457.6</v>
      </c>
      <c r="J412" s="77">
        <v>2</v>
      </c>
      <c r="K412" s="92"/>
    </row>
    <row r="413" spans="1:11" ht="20" x14ac:dyDescent="0.25">
      <c r="A413" s="14" t="s">
        <v>1505</v>
      </c>
      <c r="B413" s="14" t="s">
        <v>2428</v>
      </c>
      <c r="C413" s="14" t="s">
        <v>2429</v>
      </c>
      <c r="D413" s="16">
        <v>45797</v>
      </c>
      <c r="E413" s="16"/>
      <c r="F413" s="14" t="s">
        <v>2431</v>
      </c>
      <c r="G413" s="14" t="s">
        <v>1885</v>
      </c>
      <c r="H413" s="14" t="s">
        <v>1886</v>
      </c>
      <c r="I413" s="15">
        <v>62.4</v>
      </c>
      <c r="J413" s="77">
        <v>2</v>
      </c>
      <c r="K413" s="92"/>
    </row>
    <row r="414" spans="1:11" ht="70" x14ac:dyDescent="0.25">
      <c r="A414" s="14" t="s">
        <v>1505</v>
      </c>
      <c r="B414" s="14" t="s">
        <v>2432</v>
      </c>
      <c r="C414" s="14" t="s">
        <v>2432</v>
      </c>
      <c r="D414" s="16">
        <v>45797</v>
      </c>
      <c r="E414" s="16"/>
      <c r="F414" s="14" t="s">
        <v>2433</v>
      </c>
      <c r="G414" s="14"/>
      <c r="H414" s="14" t="s">
        <v>2001</v>
      </c>
      <c r="I414" s="15">
        <v>126.45</v>
      </c>
      <c r="J414" s="77">
        <v>3</v>
      </c>
      <c r="K414" s="92"/>
    </row>
    <row r="415" spans="1:11" ht="70" x14ac:dyDescent="0.25">
      <c r="A415" s="14" t="s">
        <v>1505</v>
      </c>
      <c r="B415" s="14" t="s">
        <v>2434</v>
      </c>
      <c r="C415" s="14" t="s">
        <v>2434</v>
      </c>
      <c r="D415" s="16">
        <v>45797</v>
      </c>
      <c r="E415" s="16"/>
      <c r="F415" s="14" t="s">
        <v>2435</v>
      </c>
      <c r="G415" s="14"/>
      <c r="H415" s="14" t="s">
        <v>2018</v>
      </c>
      <c r="I415" s="15">
        <v>128.13999999999999</v>
      </c>
      <c r="J415" s="77">
        <v>3</v>
      </c>
      <c r="K415" s="92"/>
    </row>
    <row r="416" spans="1:11" ht="20" x14ac:dyDescent="0.25">
      <c r="A416" s="14" t="s">
        <v>1505</v>
      </c>
      <c r="B416" s="14" t="s">
        <v>2436</v>
      </c>
      <c r="C416" s="14" t="s">
        <v>1829</v>
      </c>
      <c r="D416" s="16">
        <v>45797</v>
      </c>
      <c r="E416" s="16"/>
      <c r="F416" s="14" t="s">
        <v>2437</v>
      </c>
      <c r="G416" s="14" t="s">
        <v>1989</v>
      </c>
      <c r="H416" s="14" t="s">
        <v>1990</v>
      </c>
      <c r="I416" s="15">
        <v>300</v>
      </c>
      <c r="J416" s="77">
        <v>2</v>
      </c>
      <c r="K416" s="92"/>
    </row>
    <row r="417" spans="1:11" ht="80" x14ac:dyDescent="0.25">
      <c r="A417" s="14" t="s">
        <v>1505</v>
      </c>
      <c r="B417" s="14" t="s">
        <v>2438</v>
      </c>
      <c r="C417" s="14" t="s">
        <v>2438</v>
      </c>
      <c r="D417" s="16">
        <v>45681</v>
      </c>
      <c r="E417" s="16">
        <v>45797</v>
      </c>
      <c r="F417" s="14" t="s">
        <v>2439</v>
      </c>
      <c r="G417" s="14"/>
      <c r="H417" s="14" t="s">
        <v>2440</v>
      </c>
      <c r="I417" s="15">
        <v>258.11</v>
      </c>
      <c r="J417" s="77">
        <v>2</v>
      </c>
      <c r="K417" s="92"/>
    </row>
    <row r="418" spans="1:11" ht="60" x14ac:dyDescent="0.25">
      <c r="A418" s="14" t="s">
        <v>1505</v>
      </c>
      <c r="B418" s="14" t="s">
        <v>2438</v>
      </c>
      <c r="C418" s="14" t="s">
        <v>2441</v>
      </c>
      <c r="D418" s="16">
        <v>45688</v>
      </c>
      <c r="E418" s="16">
        <v>45797</v>
      </c>
      <c r="F418" s="14" t="s">
        <v>2442</v>
      </c>
      <c r="G418" s="14" t="s">
        <v>2443</v>
      </c>
      <c r="H418" s="14" t="s">
        <v>2444</v>
      </c>
      <c r="I418" s="15">
        <v>739.5</v>
      </c>
      <c r="J418" s="77">
        <v>2</v>
      </c>
      <c r="K418" s="92"/>
    </row>
    <row r="419" spans="1:11" ht="90" x14ac:dyDescent="0.25">
      <c r="A419" s="14" t="s">
        <v>1505</v>
      </c>
      <c r="B419" s="14" t="s">
        <v>2438</v>
      </c>
      <c r="C419" s="14" t="s">
        <v>2438</v>
      </c>
      <c r="D419" s="16">
        <v>45685</v>
      </c>
      <c r="E419" s="16">
        <v>45797</v>
      </c>
      <c r="F419" s="14" t="s">
        <v>2445</v>
      </c>
      <c r="G419" s="14"/>
      <c r="H419" s="14" t="s">
        <v>2446</v>
      </c>
      <c r="I419" s="15">
        <v>89.39</v>
      </c>
      <c r="J419" s="77">
        <v>2</v>
      </c>
      <c r="K419" s="92"/>
    </row>
    <row r="420" spans="1:11" ht="80" x14ac:dyDescent="0.25">
      <c r="A420" s="14" t="s">
        <v>1505</v>
      </c>
      <c r="B420" s="14" t="s">
        <v>2447</v>
      </c>
      <c r="C420" s="14" t="s">
        <v>2448</v>
      </c>
      <c r="D420" s="16">
        <v>45678</v>
      </c>
      <c r="E420" s="16">
        <v>45797</v>
      </c>
      <c r="F420" s="14" t="s">
        <v>2449</v>
      </c>
      <c r="G420" s="14"/>
      <c r="H420" s="14" t="s">
        <v>2450</v>
      </c>
      <c r="I420" s="15">
        <v>189.68</v>
      </c>
      <c r="J420" s="77">
        <v>5</v>
      </c>
      <c r="K420" s="92"/>
    </row>
    <row r="421" spans="1:11" ht="70" x14ac:dyDescent="0.25">
      <c r="A421" s="14" t="s">
        <v>1505</v>
      </c>
      <c r="B421" s="14" t="s">
        <v>2447</v>
      </c>
      <c r="C421" s="14" t="s">
        <v>2447</v>
      </c>
      <c r="D421" s="16">
        <v>45797</v>
      </c>
      <c r="E421" s="16">
        <v>45797</v>
      </c>
      <c r="F421" s="14" t="s">
        <v>2451</v>
      </c>
      <c r="G421" s="14"/>
      <c r="H421" s="14" t="s">
        <v>2452</v>
      </c>
      <c r="I421" s="15">
        <v>127.57</v>
      </c>
      <c r="J421" s="77">
        <v>5</v>
      </c>
      <c r="K421" s="92"/>
    </row>
    <row r="422" spans="1:11" ht="50" x14ac:dyDescent="0.25">
      <c r="A422" s="14" t="s">
        <v>1505</v>
      </c>
      <c r="B422" s="14" t="s">
        <v>2447</v>
      </c>
      <c r="C422" s="14" t="s">
        <v>2453</v>
      </c>
      <c r="D422" s="16">
        <v>45735</v>
      </c>
      <c r="E422" s="16">
        <v>45797</v>
      </c>
      <c r="F422" s="14" t="s">
        <v>2454</v>
      </c>
      <c r="G422" s="14" t="s">
        <v>2455</v>
      </c>
      <c r="H422" s="14" t="s">
        <v>2456</v>
      </c>
      <c r="I422" s="15">
        <v>48.28</v>
      </c>
      <c r="J422" s="77">
        <v>5</v>
      </c>
      <c r="K422" s="92"/>
    </row>
    <row r="423" spans="1:11" ht="20" x14ac:dyDescent="0.25">
      <c r="A423" s="14" t="s">
        <v>1505</v>
      </c>
      <c r="B423" s="14" t="s">
        <v>2457</v>
      </c>
      <c r="C423" s="14" t="s">
        <v>2458</v>
      </c>
      <c r="D423" s="16">
        <v>45797</v>
      </c>
      <c r="E423" s="16"/>
      <c r="F423" s="14" t="s">
        <v>2459</v>
      </c>
      <c r="G423" s="14" t="s">
        <v>1680</v>
      </c>
      <c r="H423" s="14" t="s">
        <v>1681</v>
      </c>
      <c r="I423" s="15">
        <v>861</v>
      </c>
      <c r="J423" s="77">
        <v>4</v>
      </c>
      <c r="K423" s="92"/>
    </row>
    <row r="424" spans="1:11" ht="20" x14ac:dyDescent="0.25">
      <c r="A424" s="14" t="s">
        <v>1505</v>
      </c>
      <c r="B424" s="14" t="s">
        <v>2460</v>
      </c>
      <c r="C424" s="14" t="s">
        <v>2461</v>
      </c>
      <c r="D424" s="16">
        <v>45797</v>
      </c>
      <c r="E424" s="16"/>
      <c r="F424" s="14" t="s">
        <v>2462</v>
      </c>
      <c r="G424" s="14" t="s">
        <v>1863</v>
      </c>
      <c r="H424" s="14" t="s">
        <v>1864</v>
      </c>
      <c r="I424" s="15">
        <v>648</v>
      </c>
      <c r="J424" s="77">
        <v>2</v>
      </c>
      <c r="K424" s="92"/>
    </row>
    <row r="425" spans="1:11" ht="30" x14ac:dyDescent="0.25">
      <c r="A425" s="14" t="s">
        <v>1505</v>
      </c>
      <c r="B425" s="14" t="s">
        <v>2460</v>
      </c>
      <c r="C425" s="14" t="s">
        <v>2460</v>
      </c>
      <c r="D425" s="16">
        <v>45821</v>
      </c>
      <c r="E425" s="16"/>
      <c r="F425" s="14" t="s">
        <v>2463</v>
      </c>
      <c r="G425" s="14"/>
      <c r="H425" s="14" t="s">
        <v>1534</v>
      </c>
      <c r="I425" s="15">
        <v>152</v>
      </c>
      <c r="J425" s="77">
        <v>2</v>
      </c>
      <c r="K425" s="92"/>
    </row>
    <row r="426" spans="1:11" ht="20" x14ac:dyDescent="0.25">
      <c r="A426" s="14" t="s">
        <v>1505</v>
      </c>
      <c r="B426" s="14" t="s">
        <v>2464</v>
      </c>
      <c r="C426" s="14" t="s">
        <v>2465</v>
      </c>
      <c r="D426" s="16">
        <v>45797</v>
      </c>
      <c r="E426" s="16"/>
      <c r="F426" s="14" t="s">
        <v>2466</v>
      </c>
      <c r="G426" s="14" t="s">
        <v>1940</v>
      </c>
      <c r="H426" s="14" t="s">
        <v>2467</v>
      </c>
      <c r="I426" s="15">
        <v>176</v>
      </c>
      <c r="J426" s="77">
        <v>3</v>
      </c>
      <c r="K426" s="92"/>
    </row>
    <row r="427" spans="1:11" ht="40" x14ac:dyDescent="0.25">
      <c r="A427" s="14" t="s">
        <v>1505</v>
      </c>
      <c r="B427" s="14" t="s">
        <v>2468</v>
      </c>
      <c r="C427" s="14" t="s">
        <v>1730</v>
      </c>
      <c r="D427" s="16">
        <v>45797</v>
      </c>
      <c r="E427" s="16"/>
      <c r="F427" s="14" t="s">
        <v>2469</v>
      </c>
      <c r="G427" s="14" t="s">
        <v>1799</v>
      </c>
      <c r="H427" s="14" t="s">
        <v>1956</v>
      </c>
      <c r="I427" s="15">
        <v>1649.53</v>
      </c>
      <c r="J427" s="77">
        <v>4</v>
      </c>
      <c r="K427" s="92"/>
    </row>
    <row r="428" spans="1:11" ht="20" x14ac:dyDescent="0.25">
      <c r="A428" s="14" t="s">
        <v>1505</v>
      </c>
      <c r="B428" s="14" t="s">
        <v>2470</v>
      </c>
      <c r="C428" s="14" t="s">
        <v>1734</v>
      </c>
      <c r="D428" s="16">
        <v>45797</v>
      </c>
      <c r="E428" s="16"/>
      <c r="F428" s="14" t="s">
        <v>2471</v>
      </c>
      <c r="G428" s="14" t="s">
        <v>1736</v>
      </c>
      <c r="H428" s="14" t="s">
        <v>1737</v>
      </c>
      <c r="I428" s="15">
        <v>583.61</v>
      </c>
      <c r="J428" s="77">
        <v>4</v>
      </c>
      <c r="K428" s="92"/>
    </row>
    <row r="429" spans="1:11" ht="12.5" x14ac:dyDescent="0.25">
      <c r="A429" s="14" t="s">
        <v>1505</v>
      </c>
      <c r="B429" s="14" t="s">
        <v>2472</v>
      </c>
      <c r="C429" s="14" t="s">
        <v>2473</v>
      </c>
      <c r="D429" s="16">
        <v>45797</v>
      </c>
      <c r="E429" s="16"/>
      <c r="F429" s="14" t="s">
        <v>2474</v>
      </c>
      <c r="G429" s="14" t="s">
        <v>2475</v>
      </c>
      <c r="H429" s="14" t="s">
        <v>2476</v>
      </c>
      <c r="I429" s="15">
        <v>1003.02</v>
      </c>
      <c r="J429" s="77">
        <v>4</v>
      </c>
      <c r="K429" s="92"/>
    </row>
    <row r="430" spans="1:11" ht="20" x14ac:dyDescent="0.25">
      <c r="A430" s="14" t="s">
        <v>1505</v>
      </c>
      <c r="B430" s="14" t="s">
        <v>2477</v>
      </c>
      <c r="C430" s="14" t="s">
        <v>2478</v>
      </c>
      <c r="D430" s="16">
        <v>45797</v>
      </c>
      <c r="E430" s="16"/>
      <c r="F430" s="14" t="s">
        <v>2479</v>
      </c>
      <c r="G430" s="14" t="s">
        <v>2480</v>
      </c>
      <c r="H430" s="14" t="s">
        <v>2481</v>
      </c>
      <c r="I430" s="15">
        <v>450</v>
      </c>
      <c r="J430" s="77">
        <v>5</v>
      </c>
      <c r="K430" s="92"/>
    </row>
    <row r="431" spans="1:11" ht="20" x14ac:dyDescent="0.25">
      <c r="A431" s="14" t="s">
        <v>1505</v>
      </c>
      <c r="B431" s="14" t="s">
        <v>2482</v>
      </c>
      <c r="C431" s="14" t="s">
        <v>2483</v>
      </c>
      <c r="D431" s="16">
        <v>45797</v>
      </c>
      <c r="E431" s="16"/>
      <c r="F431" s="14" t="s">
        <v>2484</v>
      </c>
      <c r="G431" s="14" t="s">
        <v>1526</v>
      </c>
      <c r="H431" s="14" t="s">
        <v>1527</v>
      </c>
      <c r="I431" s="15">
        <v>492</v>
      </c>
      <c r="J431" s="77">
        <v>4</v>
      </c>
      <c r="K431" s="92"/>
    </row>
    <row r="432" spans="1:11" ht="50" x14ac:dyDescent="0.25">
      <c r="A432" s="14" t="s">
        <v>1505</v>
      </c>
      <c r="B432" s="14" t="s">
        <v>2485</v>
      </c>
      <c r="C432" s="14" t="s">
        <v>2159</v>
      </c>
      <c r="D432" s="16">
        <v>45786</v>
      </c>
      <c r="E432" s="16">
        <v>45798</v>
      </c>
      <c r="F432" s="14" t="s">
        <v>2486</v>
      </c>
      <c r="G432" s="14" t="s">
        <v>1799</v>
      </c>
      <c r="H432" s="14" t="s">
        <v>1956</v>
      </c>
      <c r="I432" s="15">
        <v>500</v>
      </c>
      <c r="J432" s="77">
        <v>5</v>
      </c>
      <c r="K432" s="92"/>
    </row>
    <row r="433" spans="1:11" ht="60" x14ac:dyDescent="0.25">
      <c r="A433" s="14" t="s">
        <v>1505</v>
      </c>
      <c r="B433" s="14" t="s">
        <v>2485</v>
      </c>
      <c r="C433" s="14" t="s">
        <v>2487</v>
      </c>
      <c r="D433" s="16">
        <v>46858</v>
      </c>
      <c r="E433" s="16">
        <v>45798</v>
      </c>
      <c r="F433" s="14" t="s">
        <v>2488</v>
      </c>
      <c r="G433" s="14" t="s">
        <v>2489</v>
      </c>
      <c r="H433" s="14" t="s">
        <v>2490</v>
      </c>
      <c r="I433" s="15">
        <v>444</v>
      </c>
      <c r="J433" s="77">
        <v>5</v>
      </c>
      <c r="K433" s="92"/>
    </row>
    <row r="434" spans="1:11" ht="60" x14ac:dyDescent="0.25">
      <c r="A434" s="14" t="s">
        <v>1505</v>
      </c>
      <c r="B434" s="14" t="s">
        <v>2485</v>
      </c>
      <c r="C434" s="14" t="s">
        <v>2491</v>
      </c>
      <c r="D434" s="16">
        <v>45756</v>
      </c>
      <c r="E434" s="16">
        <v>45798</v>
      </c>
      <c r="F434" s="14" t="s">
        <v>2492</v>
      </c>
      <c r="G434" s="14" t="s">
        <v>2493</v>
      </c>
      <c r="H434" s="14" t="s">
        <v>2494</v>
      </c>
      <c r="I434" s="15">
        <v>56</v>
      </c>
      <c r="J434" s="77">
        <v>5</v>
      </c>
      <c r="K434" s="92"/>
    </row>
    <row r="435" spans="1:11" ht="50" x14ac:dyDescent="0.25">
      <c r="A435" s="14" t="s">
        <v>1505</v>
      </c>
      <c r="B435" s="14" t="s">
        <v>2495</v>
      </c>
      <c r="C435" s="14" t="s">
        <v>2496</v>
      </c>
      <c r="D435" s="16">
        <v>45745</v>
      </c>
      <c r="E435" s="16">
        <v>45798</v>
      </c>
      <c r="F435" s="14" t="s">
        <v>2497</v>
      </c>
      <c r="G435" s="14" t="s">
        <v>2498</v>
      </c>
      <c r="H435" s="14" t="s">
        <v>2499</v>
      </c>
      <c r="I435" s="15">
        <v>602.70000000000005</v>
      </c>
      <c r="J435" s="77">
        <v>2</v>
      </c>
      <c r="K435" s="92"/>
    </row>
    <row r="436" spans="1:11" ht="40" x14ac:dyDescent="0.25">
      <c r="A436" s="14" t="s">
        <v>1505</v>
      </c>
      <c r="B436" s="14" t="s">
        <v>2495</v>
      </c>
      <c r="C436" s="14" t="s">
        <v>2500</v>
      </c>
      <c r="D436" s="16">
        <v>45747</v>
      </c>
      <c r="E436" s="16">
        <v>45798</v>
      </c>
      <c r="F436" s="14" t="s">
        <v>2501</v>
      </c>
      <c r="G436" s="14" t="s">
        <v>2502</v>
      </c>
      <c r="H436" s="14" t="s">
        <v>2503</v>
      </c>
      <c r="I436" s="15">
        <v>448</v>
      </c>
      <c r="J436" s="77">
        <v>2</v>
      </c>
      <c r="K436" s="92"/>
    </row>
    <row r="437" spans="1:11" ht="50" x14ac:dyDescent="0.25">
      <c r="A437" s="14" t="s">
        <v>1505</v>
      </c>
      <c r="B437" s="14" t="s">
        <v>2495</v>
      </c>
      <c r="C437" s="14" t="s">
        <v>2504</v>
      </c>
      <c r="D437" s="16">
        <v>45754</v>
      </c>
      <c r="E437" s="16">
        <v>45798</v>
      </c>
      <c r="F437" s="14" t="s">
        <v>2497</v>
      </c>
      <c r="G437" s="14" t="s">
        <v>2505</v>
      </c>
      <c r="H437" s="14" t="s">
        <v>2506</v>
      </c>
      <c r="I437" s="15">
        <v>270</v>
      </c>
      <c r="J437" s="77">
        <v>2</v>
      </c>
      <c r="K437" s="92"/>
    </row>
    <row r="438" spans="1:11" ht="60" x14ac:dyDescent="0.25">
      <c r="A438" s="14" t="s">
        <v>1505</v>
      </c>
      <c r="B438" s="14" t="s">
        <v>2507</v>
      </c>
      <c r="C438" s="14" t="s">
        <v>2507</v>
      </c>
      <c r="D438" s="16">
        <v>45798</v>
      </c>
      <c r="E438" s="16"/>
      <c r="F438" s="14" t="s">
        <v>2508</v>
      </c>
      <c r="G438" s="14"/>
      <c r="H438" s="14" t="s">
        <v>2509</v>
      </c>
      <c r="I438" s="15">
        <v>441</v>
      </c>
      <c r="J438" s="77">
        <v>2</v>
      </c>
      <c r="K438" s="92"/>
    </row>
    <row r="439" spans="1:11" ht="60" x14ac:dyDescent="0.25">
      <c r="A439" s="14" t="s">
        <v>1505</v>
      </c>
      <c r="B439" s="14" t="s">
        <v>2510</v>
      </c>
      <c r="C439" s="14" t="s">
        <v>2510</v>
      </c>
      <c r="D439" s="16">
        <v>45798</v>
      </c>
      <c r="E439" s="16"/>
      <c r="F439" s="14" t="s">
        <v>2511</v>
      </c>
      <c r="G439" s="14"/>
      <c r="H439" s="14" t="s">
        <v>2512</v>
      </c>
      <c r="I439" s="15">
        <v>315</v>
      </c>
      <c r="J439" s="77">
        <v>2</v>
      </c>
      <c r="K439" s="92"/>
    </row>
    <row r="440" spans="1:11" ht="12.5" x14ac:dyDescent="0.25">
      <c r="A440" s="14" t="s">
        <v>1505</v>
      </c>
      <c r="B440" s="14" t="s">
        <v>2513</v>
      </c>
      <c r="C440" s="14" t="s">
        <v>2514</v>
      </c>
      <c r="D440" s="16">
        <v>45798</v>
      </c>
      <c r="E440" s="16"/>
      <c r="F440" s="14" t="s">
        <v>2515</v>
      </c>
      <c r="G440" s="14" t="s">
        <v>1835</v>
      </c>
      <c r="H440" s="14" t="s">
        <v>1549</v>
      </c>
      <c r="I440" s="15">
        <v>3787.64</v>
      </c>
      <c r="J440" s="77">
        <v>5</v>
      </c>
      <c r="K440" s="92"/>
    </row>
    <row r="441" spans="1:11" ht="12.5" x14ac:dyDescent="0.25">
      <c r="A441" s="14" t="s">
        <v>1505</v>
      </c>
      <c r="B441" s="14" t="s">
        <v>2516</v>
      </c>
      <c r="C441" s="14" t="s">
        <v>2517</v>
      </c>
      <c r="D441" s="16">
        <v>45798</v>
      </c>
      <c r="E441" s="16"/>
      <c r="F441" s="14" t="s">
        <v>2518</v>
      </c>
      <c r="G441" s="14" t="s">
        <v>1835</v>
      </c>
      <c r="H441" s="14" t="s">
        <v>1549</v>
      </c>
      <c r="I441" s="15">
        <v>258.55</v>
      </c>
      <c r="J441" s="77">
        <v>2</v>
      </c>
      <c r="K441" s="92"/>
    </row>
    <row r="442" spans="1:11" ht="12.5" x14ac:dyDescent="0.25">
      <c r="A442" s="14" t="s">
        <v>1505</v>
      </c>
      <c r="B442" s="14" t="s">
        <v>2519</v>
      </c>
      <c r="C442" s="14" t="s">
        <v>2520</v>
      </c>
      <c r="D442" s="16">
        <v>45798</v>
      </c>
      <c r="E442" s="16"/>
      <c r="F442" s="14" t="s">
        <v>2521</v>
      </c>
      <c r="G442" s="14" t="s">
        <v>1835</v>
      </c>
      <c r="H442" s="14" t="s">
        <v>1549</v>
      </c>
      <c r="I442" s="15">
        <v>864.38</v>
      </c>
      <c r="J442" s="77">
        <v>5</v>
      </c>
      <c r="K442" s="92"/>
    </row>
    <row r="443" spans="1:11" ht="12.5" x14ac:dyDescent="0.25">
      <c r="A443" s="14" t="s">
        <v>1505</v>
      </c>
      <c r="B443" s="14" t="s">
        <v>2522</v>
      </c>
      <c r="C443" s="14" t="s">
        <v>2523</v>
      </c>
      <c r="D443" s="16">
        <v>45798</v>
      </c>
      <c r="E443" s="16"/>
      <c r="F443" s="14" t="s">
        <v>2524</v>
      </c>
      <c r="G443" s="14" t="s">
        <v>1835</v>
      </c>
      <c r="H443" s="14" t="s">
        <v>1549</v>
      </c>
      <c r="I443" s="15">
        <v>482.05</v>
      </c>
      <c r="J443" s="77">
        <v>2</v>
      </c>
      <c r="K443" s="92"/>
    </row>
    <row r="444" spans="1:11" ht="12.5" x14ac:dyDescent="0.25">
      <c r="A444" s="14" t="s">
        <v>1505</v>
      </c>
      <c r="B444" s="14" t="s">
        <v>2525</v>
      </c>
      <c r="C444" s="14" t="s">
        <v>2526</v>
      </c>
      <c r="D444" s="16">
        <v>45798</v>
      </c>
      <c r="E444" s="16"/>
      <c r="F444" s="14" t="s">
        <v>2524</v>
      </c>
      <c r="G444" s="14" t="s">
        <v>1835</v>
      </c>
      <c r="H444" s="14" t="s">
        <v>1549</v>
      </c>
      <c r="I444" s="15">
        <v>808.13</v>
      </c>
      <c r="J444" s="77">
        <v>2</v>
      </c>
      <c r="K444" s="92"/>
    </row>
    <row r="445" spans="1:11" ht="12.5" x14ac:dyDescent="0.25">
      <c r="A445" s="14" t="s">
        <v>1505</v>
      </c>
      <c r="B445" s="14" t="s">
        <v>2527</v>
      </c>
      <c r="C445" s="14" t="s">
        <v>2528</v>
      </c>
      <c r="D445" s="16">
        <v>45798</v>
      </c>
      <c r="E445" s="16"/>
      <c r="F445" s="14" t="s">
        <v>2529</v>
      </c>
      <c r="G445" s="14" t="s">
        <v>1835</v>
      </c>
      <c r="H445" s="14" t="s">
        <v>1549</v>
      </c>
      <c r="I445" s="15">
        <v>69.81</v>
      </c>
      <c r="J445" s="77">
        <v>2</v>
      </c>
      <c r="K445" s="92"/>
    </row>
    <row r="446" spans="1:11" ht="12.5" x14ac:dyDescent="0.25">
      <c r="A446" s="14" t="s">
        <v>1505</v>
      </c>
      <c r="B446" s="14" t="s">
        <v>2530</v>
      </c>
      <c r="C446" s="14" t="s">
        <v>2531</v>
      </c>
      <c r="D446" s="16">
        <v>45798</v>
      </c>
      <c r="E446" s="16"/>
      <c r="F446" s="14" t="s">
        <v>2532</v>
      </c>
      <c r="G446" s="14" t="s">
        <v>2245</v>
      </c>
      <c r="H446" s="14" t="s">
        <v>2246</v>
      </c>
      <c r="I446" s="15">
        <v>365.25</v>
      </c>
      <c r="J446" s="77">
        <v>3</v>
      </c>
      <c r="K446" s="92"/>
    </row>
    <row r="447" spans="1:11" ht="12.5" x14ac:dyDescent="0.25">
      <c r="A447" s="14" t="s">
        <v>1505</v>
      </c>
      <c r="B447" s="14" t="s">
        <v>2530</v>
      </c>
      <c r="C447" s="14" t="s">
        <v>2531</v>
      </c>
      <c r="D447" s="16">
        <v>45798</v>
      </c>
      <c r="E447" s="16"/>
      <c r="F447" s="14" t="s">
        <v>2533</v>
      </c>
      <c r="G447" s="14" t="s">
        <v>2245</v>
      </c>
      <c r="H447" s="14" t="s">
        <v>2246</v>
      </c>
      <c r="I447" s="15">
        <v>232.54</v>
      </c>
      <c r="J447" s="77">
        <v>2</v>
      </c>
      <c r="K447" s="92"/>
    </row>
    <row r="448" spans="1:11" ht="30" x14ac:dyDescent="0.25">
      <c r="A448" s="14" t="s">
        <v>1505</v>
      </c>
      <c r="B448" s="14" t="s">
        <v>2534</v>
      </c>
      <c r="C448" s="14" t="s">
        <v>2535</v>
      </c>
      <c r="D448" s="16">
        <v>45798</v>
      </c>
      <c r="E448" s="16"/>
      <c r="F448" s="14" t="s">
        <v>2536</v>
      </c>
      <c r="G448" s="14" t="s">
        <v>2537</v>
      </c>
      <c r="H448" s="14" t="s">
        <v>2538</v>
      </c>
      <c r="I448" s="15">
        <v>2144</v>
      </c>
      <c r="J448" s="77">
        <v>3</v>
      </c>
      <c r="K448" s="92"/>
    </row>
    <row r="449" spans="1:11" ht="12.5" x14ac:dyDescent="0.25">
      <c r="A449" s="14" t="s">
        <v>1505</v>
      </c>
      <c r="B449" s="14" t="s">
        <v>2539</v>
      </c>
      <c r="C449" s="14" t="s">
        <v>2540</v>
      </c>
      <c r="D449" s="16">
        <v>45798</v>
      </c>
      <c r="E449" s="16"/>
      <c r="F449" s="14" t="s">
        <v>2541</v>
      </c>
      <c r="G449" s="14" t="s">
        <v>1795</v>
      </c>
      <c r="H449" s="14" t="s">
        <v>1796</v>
      </c>
      <c r="I449" s="15">
        <v>61.99</v>
      </c>
      <c r="J449" s="77">
        <v>4</v>
      </c>
      <c r="K449" s="92"/>
    </row>
    <row r="450" spans="1:11" ht="12.5" x14ac:dyDescent="0.25">
      <c r="A450" s="14" t="s">
        <v>1505</v>
      </c>
      <c r="B450" s="14" t="s">
        <v>2542</v>
      </c>
      <c r="C450" s="14" t="s">
        <v>2543</v>
      </c>
      <c r="D450" s="16">
        <v>45798</v>
      </c>
      <c r="E450" s="16"/>
      <c r="F450" s="14" t="s">
        <v>2544</v>
      </c>
      <c r="G450" s="14" t="s">
        <v>2545</v>
      </c>
      <c r="H450" s="14" t="s">
        <v>2546</v>
      </c>
      <c r="I450" s="15">
        <v>120</v>
      </c>
      <c r="J450" s="77">
        <v>5</v>
      </c>
      <c r="K450" s="92"/>
    </row>
    <row r="451" spans="1:11" ht="20" x14ac:dyDescent="0.25">
      <c r="A451" s="14" t="s">
        <v>1505</v>
      </c>
      <c r="B451" s="14" t="s">
        <v>2547</v>
      </c>
      <c r="C451" s="14" t="s">
        <v>2548</v>
      </c>
      <c r="D451" s="16">
        <v>45798</v>
      </c>
      <c r="E451" s="16"/>
      <c r="F451" s="14" t="s">
        <v>2549</v>
      </c>
      <c r="G451" s="14" t="s">
        <v>2550</v>
      </c>
      <c r="H451" s="14" t="s">
        <v>2551</v>
      </c>
      <c r="I451" s="15">
        <v>578.33000000000004</v>
      </c>
      <c r="J451" s="77">
        <v>3</v>
      </c>
      <c r="K451" s="92"/>
    </row>
    <row r="452" spans="1:11" ht="20" x14ac:dyDescent="0.25">
      <c r="A452" s="14" t="s">
        <v>1505</v>
      </c>
      <c r="B452" s="14" t="s">
        <v>2552</v>
      </c>
      <c r="C452" s="14" t="s">
        <v>2553</v>
      </c>
      <c r="D452" s="16">
        <v>45798</v>
      </c>
      <c r="E452" s="16"/>
      <c r="F452" s="14" t="s">
        <v>2554</v>
      </c>
      <c r="G452" s="14" t="s">
        <v>1935</v>
      </c>
      <c r="H452" s="14" t="s">
        <v>1936</v>
      </c>
      <c r="I452" s="15">
        <v>70</v>
      </c>
      <c r="J452" s="77">
        <v>2</v>
      </c>
      <c r="K452" s="92"/>
    </row>
    <row r="453" spans="1:11" ht="12.5" x14ac:dyDescent="0.25">
      <c r="A453" s="14" t="s">
        <v>1505</v>
      </c>
      <c r="B453" s="14" t="s">
        <v>2555</v>
      </c>
      <c r="C453" s="14" t="s">
        <v>2556</v>
      </c>
      <c r="D453" s="16">
        <v>45798</v>
      </c>
      <c r="E453" s="16"/>
      <c r="F453" s="14" t="s">
        <v>2557</v>
      </c>
      <c r="G453" s="14" t="s">
        <v>2558</v>
      </c>
      <c r="H453" s="14" t="s">
        <v>2559</v>
      </c>
      <c r="I453" s="15">
        <v>150</v>
      </c>
      <c r="J453" s="77">
        <v>2</v>
      </c>
      <c r="K453" s="92"/>
    </row>
    <row r="454" spans="1:11" ht="12.5" x14ac:dyDescent="0.25">
      <c r="A454" s="14" t="s">
        <v>1505</v>
      </c>
      <c r="B454" s="14" t="s">
        <v>2560</v>
      </c>
      <c r="C454" s="14" t="s">
        <v>2561</v>
      </c>
      <c r="D454" s="16">
        <v>45798</v>
      </c>
      <c r="E454" s="16"/>
      <c r="F454" s="14" t="s">
        <v>2562</v>
      </c>
      <c r="G454" s="14" t="s">
        <v>2563</v>
      </c>
      <c r="H454" s="14" t="s">
        <v>2564</v>
      </c>
      <c r="I454" s="15">
        <v>1784.9</v>
      </c>
      <c r="J454" s="77">
        <v>4</v>
      </c>
      <c r="K454" s="92"/>
    </row>
    <row r="455" spans="1:11" ht="12.5" x14ac:dyDescent="0.25">
      <c r="A455" s="14" t="s">
        <v>1505</v>
      </c>
      <c r="B455" s="14" t="s">
        <v>2565</v>
      </c>
      <c r="C455" s="14" t="s">
        <v>2159</v>
      </c>
      <c r="D455" s="16">
        <v>45798</v>
      </c>
      <c r="E455" s="16"/>
      <c r="F455" s="14" t="s">
        <v>2566</v>
      </c>
      <c r="G455" s="14" t="s">
        <v>2567</v>
      </c>
      <c r="H455" s="14" t="s">
        <v>2568</v>
      </c>
      <c r="I455" s="15">
        <v>1135</v>
      </c>
      <c r="J455" s="77">
        <v>4</v>
      </c>
      <c r="K455" s="92"/>
    </row>
    <row r="456" spans="1:11" ht="12.5" x14ac:dyDescent="0.25">
      <c r="A456" s="14" t="s">
        <v>1505</v>
      </c>
      <c r="B456" s="14" t="s">
        <v>2569</v>
      </c>
      <c r="C456" s="14" t="s">
        <v>2570</v>
      </c>
      <c r="D456" s="16">
        <v>45798</v>
      </c>
      <c r="E456" s="16"/>
      <c r="F456" s="14" t="s">
        <v>2515</v>
      </c>
      <c r="G456" s="14" t="s">
        <v>1835</v>
      </c>
      <c r="H456" s="14" t="s">
        <v>1549</v>
      </c>
      <c r="I456" s="15">
        <v>2109.84</v>
      </c>
      <c r="J456" s="77">
        <v>5</v>
      </c>
      <c r="K456" s="92"/>
    </row>
    <row r="457" spans="1:11" ht="12.5" x14ac:dyDescent="0.25">
      <c r="A457" s="14" t="s">
        <v>1505</v>
      </c>
      <c r="B457" s="14" t="s">
        <v>2571</v>
      </c>
      <c r="C457" s="14" t="s">
        <v>2572</v>
      </c>
      <c r="D457" s="16">
        <v>45798</v>
      </c>
      <c r="E457" s="16"/>
      <c r="F457" s="14" t="s">
        <v>2515</v>
      </c>
      <c r="G457" s="14" t="s">
        <v>1835</v>
      </c>
      <c r="H457" s="14" t="s">
        <v>1549</v>
      </c>
      <c r="I457" s="15">
        <v>387.22</v>
      </c>
      <c r="J457" s="77">
        <v>5</v>
      </c>
      <c r="K457" s="92"/>
    </row>
    <row r="458" spans="1:11" ht="12.5" x14ac:dyDescent="0.25">
      <c r="A458" s="14" t="s">
        <v>1505</v>
      </c>
      <c r="B458" s="14" t="s">
        <v>2573</v>
      </c>
      <c r="C458" s="14" t="s">
        <v>2574</v>
      </c>
      <c r="D458" s="16">
        <v>45799</v>
      </c>
      <c r="E458" s="16"/>
      <c r="F458" s="14" t="s">
        <v>2575</v>
      </c>
      <c r="G458" s="14" t="s">
        <v>2236</v>
      </c>
      <c r="H458" s="14" t="s">
        <v>2237</v>
      </c>
      <c r="I458" s="15">
        <v>682.65</v>
      </c>
      <c r="J458" s="77">
        <v>3</v>
      </c>
      <c r="K458" s="92"/>
    </row>
    <row r="459" spans="1:11" ht="70" x14ac:dyDescent="0.25">
      <c r="A459" s="14" t="s">
        <v>1505</v>
      </c>
      <c r="B459" s="14" t="s">
        <v>2576</v>
      </c>
      <c r="C459" s="14" t="s">
        <v>2577</v>
      </c>
      <c r="D459" s="16">
        <v>45666</v>
      </c>
      <c r="E459" s="16">
        <v>45803</v>
      </c>
      <c r="F459" s="14" t="s">
        <v>2578</v>
      </c>
      <c r="G459" s="14" t="s">
        <v>2579</v>
      </c>
      <c r="H459" s="14" t="s">
        <v>2580</v>
      </c>
      <c r="I459" s="15">
        <v>451.36</v>
      </c>
      <c r="J459" s="77">
        <v>2</v>
      </c>
      <c r="K459" s="92"/>
    </row>
    <row r="460" spans="1:11" ht="80" x14ac:dyDescent="0.25">
      <c r="A460" s="14" t="s">
        <v>1505</v>
      </c>
      <c r="B460" s="14" t="s">
        <v>2576</v>
      </c>
      <c r="C460" s="14" t="s">
        <v>2577</v>
      </c>
      <c r="D460" s="16">
        <v>45666</v>
      </c>
      <c r="E460" s="16">
        <v>45803</v>
      </c>
      <c r="F460" s="14" t="s">
        <v>2581</v>
      </c>
      <c r="G460" s="14" t="s">
        <v>2579</v>
      </c>
      <c r="H460" s="14" t="s">
        <v>2580</v>
      </c>
      <c r="I460" s="15">
        <v>342.79</v>
      </c>
      <c r="J460" s="77">
        <v>2</v>
      </c>
      <c r="K460" s="92"/>
    </row>
    <row r="461" spans="1:11" ht="80" x14ac:dyDescent="0.25">
      <c r="A461" s="14" t="s">
        <v>1505</v>
      </c>
      <c r="B461" s="14" t="s">
        <v>2576</v>
      </c>
      <c r="C461" s="14" t="s">
        <v>2582</v>
      </c>
      <c r="D461" s="16">
        <v>45664</v>
      </c>
      <c r="E461" s="16">
        <v>45803</v>
      </c>
      <c r="F461" s="14" t="s">
        <v>2583</v>
      </c>
      <c r="G461" s="14" t="s">
        <v>2584</v>
      </c>
      <c r="H461" s="14" t="s">
        <v>2585</v>
      </c>
      <c r="I461" s="15">
        <v>305.92</v>
      </c>
      <c r="J461" s="77">
        <v>2</v>
      </c>
      <c r="K461" s="92"/>
    </row>
    <row r="462" spans="1:11" ht="80" x14ac:dyDescent="0.25">
      <c r="A462" s="14" t="s">
        <v>1505</v>
      </c>
      <c r="B462" s="14" t="s">
        <v>2576</v>
      </c>
      <c r="C462" s="14" t="s">
        <v>2586</v>
      </c>
      <c r="D462" s="16">
        <v>45667</v>
      </c>
      <c r="E462" s="16">
        <v>45803</v>
      </c>
      <c r="F462" s="14" t="s">
        <v>2583</v>
      </c>
      <c r="G462" s="14" t="s">
        <v>2579</v>
      </c>
      <c r="H462" s="14" t="s">
        <v>2580</v>
      </c>
      <c r="I462" s="15">
        <v>47.83</v>
      </c>
      <c r="J462" s="77">
        <v>2</v>
      </c>
      <c r="K462" s="92"/>
    </row>
    <row r="463" spans="1:11" ht="110" x14ac:dyDescent="0.25">
      <c r="A463" s="14" t="s">
        <v>1505</v>
      </c>
      <c r="B463" s="14" t="s">
        <v>2576</v>
      </c>
      <c r="C463" s="14" t="s">
        <v>2576</v>
      </c>
      <c r="D463" s="16">
        <v>45803</v>
      </c>
      <c r="E463" s="16"/>
      <c r="F463" s="14" t="s">
        <v>2587</v>
      </c>
      <c r="G463" s="14"/>
      <c r="H463" s="14" t="s">
        <v>2588</v>
      </c>
      <c r="I463" s="15">
        <v>203.46</v>
      </c>
      <c r="J463" s="77">
        <v>2</v>
      </c>
      <c r="K463" s="92"/>
    </row>
    <row r="464" spans="1:11" ht="90" x14ac:dyDescent="0.25">
      <c r="A464" s="14" t="s">
        <v>1505</v>
      </c>
      <c r="B464" s="14" t="s">
        <v>2589</v>
      </c>
      <c r="C464" s="14" t="s">
        <v>2589</v>
      </c>
      <c r="D464" s="16">
        <v>45803</v>
      </c>
      <c r="E464" s="16"/>
      <c r="F464" s="14" t="s">
        <v>2590</v>
      </c>
      <c r="G464" s="14"/>
      <c r="H464" s="14" t="s">
        <v>2591</v>
      </c>
      <c r="I464" s="15">
        <v>178.97</v>
      </c>
      <c r="J464" s="77">
        <v>2</v>
      </c>
      <c r="K464" s="92"/>
    </row>
    <row r="465" spans="1:11" ht="50" x14ac:dyDescent="0.25">
      <c r="A465" s="14" t="s">
        <v>1505</v>
      </c>
      <c r="B465" s="14" t="s">
        <v>2589</v>
      </c>
      <c r="C465" s="14" t="s">
        <v>138</v>
      </c>
      <c r="D465" s="16">
        <v>45707</v>
      </c>
      <c r="E465" s="16">
        <v>45803</v>
      </c>
      <c r="F465" s="14" t="s">
        <v>2592</v>
      </c>
      <c r="G465" s="14" t="s">
        <v>2593</v>
      </c>
      <c r="H465" s="14" t="s">
        <v>2594</v>
      </c>
      <c r="I465" s="15">
        <v>50</v>
      </c>
      <c r="J465" s="77">
        <v>2</v>
      </c>
      <c r="K465" s="92"/>
    </row>
    <row r="466" spans="1:11" ht="90" x14ac:dyDescent="0.25">
      <c r="A466" s="14" t="s">
        <v>1505</v>
      </c>
      <c r="B466" s="14" t="s">
        <v>2589</v>
      </c>
      <c r="C466" s="14" t="s">
        <v>2589</v>
      </c>
      <c r="D466" s="16">
        <v>45803</v>
      </c>
      <c r="E466" s="16"/>
      <c r="F466" s="14" t="s">
        <v>2595</v>
      </c>
      <c r="G466" s="14"/>
      <c r="H466" s="14" t="s">
        <v>2591</v>
      </c>
      <c r="I466" s="15">
        <v>140.68</v>
      </c>
      <c r="J466" s="77">
        <v>2</v>
      </c>
      <c r="K466" s="92"/>
    </row>
    <row r="467" spans="1:11" ht="60" x14ac:dyDescent="0.25">
      <c r="A467" s="14" t="s">
        <v>1505</v>
      </c>
      <c r="B467" s="14" t="s">
        <v>2589</v>
      </c>
      <c r="C467" s="14" t="s">
        <v>2596</v>
      </c>
      <c r="D467" s="16">
        <v>45709</v>
      </c>
      <c r="E467" s="16">
        <v>45803</v>
      </c>
      <c r="F467" s="14" t="s">
        <v>2597</v>
      </c>
      <c r="G467" s="14" t="s">
        <v>2579</v>
      </c>
      <c r="H467" s="14" t="s">
        <v>2580</v>
      </c>
      <c r="I467" s="15">
        <v>38.770000000000003</v>
      </c>
      <c r="J467" s="77">
        <v>2</v>
      </c>
      <c r="K467" s="92"/>
    </row>
    <row r="468" spans="1:11" ht="110" x14ac:dyDescent="0.25">
      <c r="A468" s="14" t="s">
        <v>1505</v>
      </c>
      <c r="B468" s="14" t="s">
        <v>2598</v>
      </c>
      <c r="C468" s="14" t="s">
        <v>2598</v>
      </c>
      <c r="D468" s="16">
        <v>45803</v>
      </c>
      <c r="E468" s="16"/>
      <c r="F468" s="14" t="s">
        <v>2599</v>
      </c>
      <c r="G468" s="14"/>
      <c r="H468" s="14" t="s">
        <v>2588</v>
      </c>
      <c r="I468" s="15">
        <v>150.22999999999999</v>
      </c>
      <c r="J468" s="77">
        <v>2</v>
      </c>
      <c r="K468" s="92"/>
    </row>
    <row r="469" spans="1:11" ht="50" x14ac:dyDescent="0.25">
      <c r="A469" s="14" t="s">
        <v>1505</v>
      </c>
      <c r="B469" s="14" t="s">
        <v>2600</v>
      </c>
      <c r="C469" s="14" t="s">
        <v>2601</v>
      </c>
      <c r="D469" s="16">
        <v>45708</v>
      </c>
      <c r="E469" s="16">
        <v>45803</v>
      </c>
      <c r="F469" s="14" t="s">
        <v>2602</v>
      </c>
      <c r="G469" s="14" t="s">
        <v>2603</v>
      </c>
      <c r="H469" s="14" t="s">
        <v>2604</v>
      </c>
      <c r="I469" s="15">
        <v>62</v>
      </c>
      <c r="J469" s="77">
        <v>2</v>
      </c>
      <c r="K469" s="92"/>
    </row>
    <row r="470" spans="1:11" ht="30" x14ac:dyDescent="0.25">
      <c r="A470" s="14" t="s">
        <v>1505</v>
      </c>
      <c r="B470" s="14" t="s">
        <v>2600</v>
      </c>
      <c r="C470" s="14" t="s">
        <v>2605</v>
      </c>
      <c r="D470" s="16">
        <v>45695</v>
      </c>
      <c r="E470" s="16">
        <v>45803</v>
      </c>
      <c r="F470" s="14" t="s">
        <v>2606</v>
      </c>
      <c r="G470" s="14" t="s">
        <v>2607</v>
      </c>
      <c r="H470" s="14" t="s">
        <v>2608</v>
      </c>
      <c r="I470" s="15">
        <v>390</v>
      </c>
      <c r="J470" s="77">
        <v>2</v>
      </c>
      <c r="K470" s="92"/>
    </row>
    <row r="471" spans="1:11" ht="70" x14ac:dyDescent="0.25">
      <c r="A471" s="14" t="s">
        <v>1505</v>
      </c>
      <c r="B471" s="14" t="s">
        <v>2609</v>
      </c>
      <c r="C471" s="14" t="s">
        <v>2609</v>
      </c>
      <c r="D471" s="16">
        <v>45803</v>
      </c>
      <c r="E471" s="16"/>
      <c r="F471" s="14" t="s">
        <v>2610</v>
      </c>
      <c r="G471" s="14"/>
      <c r="H471" s="14" t="s">
        <v>2611</v>
      </c>
      <c r="I471" s="15">
        <v>48.61</v>
      </c>
      <c r="J471" s="77">
        <v>3</v>
      </c>
      <c r="K471" s="92"/>
    </row>
    <row r="472" spans="1:11" ht="70" x14ac:dyDescent="0.25">
      <c r="A472" s="14" t="s">
        <v>1505</v>
      </c>
      <c r="B472" s="14" t="s">
        <v>2612</v>
      </c>
      <c r="C472" s="14" t="s">
        <v>2612</v>
      </c>
      <c r="D472" s="16">
        <v>45803</v>
      </c>
      <c r="E472" s="16"/>
      <c r="F472" s="14" t="s">
        <v>2613</v>
      </c>
      <c r="G472" s="14"/>
      <c r="H472" s="14" t="s">
        <v>2614</v>
      </c>
      <c r="I472" s="15">
        <v>92.17</v>
      </c>
      <c r="J472" s="77">
        <v>3</v>
      </c>
      <c r="K472" s="92"/>
    </row>
    <row r="473" spans="1:11" ht="70" x14ac:dyDescent="0.25">
      <c r="A473" s="14" t="s">
        <v>1505</v>
      </c>
      <c r="B473" s="14" t="s">
        <v>2615</v>
      </c>
      <c r="C473" s="14" t="s">
        <v>2615</v>
      </c>
      <c r="D473" s="16">
        <v>45803</v>
      </c>
      <c r="E473" s="16"/>
      <c r="F473" s="14" t="s">
        <v>2616</v>
      </c>
      <c r="G473" s="14"/>
      <c r="H473" s="14" t="s">
        <v>2367</v>
      </c>
      <c r="I473" s="15">
        <v>126.45</v>
      </c>
      <c r="J473" s="77">
        <v>4</v>
      </c>
      <c r="K473" s="92"/>
    </row>
    <row r="474" spans="1:11" ht="12.5" x14ac:dyDescent="0.25">
      <c r="A474" s="14" t="s">
        <v>1505</v>
      </c>
      <c r="B474" s="14" t="s">
        <v>2617</v>
      </c>
      <c r="C474" s="14" t="s">
        <v>2618</v>
      </c>
      <c r="D474" s="16">
        <v>45803</v>
      </c>
      <c r="E474" s="16"/>
      <c r="F474" s="14" t="s">
        <v>2521</v>
      </c>
      <c r="G474" s="14" t="s">
        <v>1835</v>
      </c>
      <c r="H474" s="14" t="s">
        <v>1549</v>
      </c>
      <c r="I474" s="15">
        <v>111.54</v>
      </c>
      <c r="J474" s="77">
        <v>5</v>
      </c>
      <c r="K474" s="92"/>
    </row>
    <row r="475" spans="1:11" ht="70" x14ac:dyDescent="0.25">
      <c r="A475" s="14" t="s">
        <v>1505</v>
      </c>
      <c r="B475" s="14" t="s">
        <v>2619</v>
      </c>
      <c r="C475" s="14" t="s">
        <v>2619</v>
      </c>
      <c r="D475" s="16">
        <v>45803</v>
      </c>
      <c r="E475" s="16"/>
      <c r="F475" s="14" t="s">
        <v>2620</v>
      </c>
      <c r="G475" s="14"/>
      <c r="H475" s="14" t="s">
        <v>2621</v>
      </c>
      <c r="I475" s="15">
        <v>44.96</v>
      </c>
      <c r="J475" s="77">
        <v>4</v>
      </c>
      <c r="K475" s="92"/>
    </row>
    <row r="476" spans="1:11" ht="70" x14ac:dyDescent="0.25">
      <c r="A476" s="14" t="s">
        <v>1505</v>
      </c>
      <c r="B476" s="14" t="s">
        <v>2622</v>
      </c>
      <c r="C476" s="14" t="s">
        <v>2622</v>
      </c>
      <c r="D476" s="16">
        <v>45803</v>
      </c>
      <c r="E476" s="16"/>
      <c r="F476" s="14" t="s">
        <v>2623</v>
      </c>
      <c r="G476" s="14"/>
      <c r="H476" s="14" t="s">
        <v>2621</v>
      </c>
      <c r="I476" s="15">
        <v>82.61</v>
      </c>
      <c r="J476" s="77">
        <v>4</v>
      </c>
      <c r="K476" s="92"/>
    </row>
    <row r="477" spans="1:11" ht="70" x14ac:dyDescent="0.25">
      <c r="A477" s="14" t="s">
        <v>1505</v>
      </c>
      <c r="B477" s="14" t="s">
        <v>2624</v>
      </c>
      <c r="C477" s="14" t="s">
        <v>2624</v>
      </c>
      <c r="D477" s="16">
        <v>45803</v>
      </c>
      <c r="E477" s="16"/>
      <c r="F477" s="14" t="s">
        <v>2625</v>
      </c>
      <c r="G477" s="14"/>
      <c r="H477" s="14" t="s">
        <v>1775</v>
      </c>
      <c r="I477" s="15">
        <v>32.03</v>
      </c>
      <c r="J477" s="77">
        <v>4</v>
      </c>
      <c r="K477" s="92"/>
    </row>
    <row r="478" spans="1:11" ht="70" x14ac:dyDescent="0.25">
      <c r="A478" s="14" t="s">
        <v>1505</v>
      </c>
      <c r="B478" s="14" t="s">
        <v>2626</v>
      </c>
      <c r="C478" s="14" t="s">
        <v>2626</v>
      </c>
      <c r="D478" s="16">
        <v>45803</v>
      </c>
      <c r="E478" s="16"/>
      <c r="F478" s="14" t="s">
        <v>2627</v>
      </c>
      <c r="G478" s="14"/>
      <c r="H478" s="14" t="s">
        <v>1993</v>
      </c>
      <c r="I478" s="15">
        <v>46.08</v>
      </c>
      <c r="J478" s="77">
        <v>4</v>
      </c>
      <c r="K478" s="92"/>
    </row>
    <row r="479" spans="1:11" ht="70" x14ac:dyDescent="0.25">
      <c r="A479" s="14" t="s">
        <v>1505</v>
      </c>
      <c r="B479" s="14" t="s">
        <v>2628</v>
      </c>
      <c r="C479" s="14" t="s">
        <v>2628</v>
      </c>
      <c r="D479" s="16">
        <v>45803</v>
      </c>
      <c r="E479" s="16"/>
      <c r="F479" s="14" t="s">
        <v>2629</v>
      </c>
      <c r="G479" s="14"/>
      <c r="H479" s="14" t="s">
        <v>1998</v>
      </c>
      <c r="I479" s="15">
        <v>129.26</v>
      </c>
      <c r="J479" s="77">
        <v>4</v>
      </c>
      <c r="K479" s="92"/>
    </row>
    <row r="480" spans="1:11" ht="30" x14ac:dyDescent="0.25">
      <c r="A480" s="14" t="s">
        <v>1505</v>
      </c>
      <c r="B480" s="14" t="s">
        <v>2630</v>
      </c>
      <c r="C480" s="14" t="s">
        <v>2631</v>
      </c>
      <c r="D480" s="16">
        <v>45803</v>
      </c>
      <c r="E480" s="16"/>
      <c r="F480" s="14" t="s">
        <v>2632</v>
      </c>
      <c r="G480" s="14" t="s">
        <v>2633</v>
      </c>
      <c r="H480" s="14" t="s">
        <v>2634</v>
      </c>
      <c r="I480" s="15">
        <v>40</v>
      </c>
      <c r="J480" s="77">
        <v>3</v>
      </c>
      <c r="K480" s="92"/>
    </row>
    <row r="481" spans="1:11" ht="60" x14ac:dyDescent="0.25">
      <c r="A481" s="14" t="s">
        <v>1505</v>
      </c>
      <c r="B481" s="14" t="s">
        <v>2635</v>
      </c>
      <c r="C481" s="14" t="s">
        <v>2636</v>
      </c>
      <c r="D481" s="16">
        <v>45761</v>
      </c>
      <c r="E481" s="16">
        <v>45803</v>
      </c>
      <c r="F481" s="14" t="s">
        <v>2637</v>
      </c>
      <c r="G481" s="14" t="s">
        <v>2443</v>
      </c>
      <c r="H481" s="14" t="s">
        <v>2444</v>
      </c>
      <c r="I481" s="15">
        <v>785</v>
      </c>
      <c r="J481" s="77">
        <v>3</v>
      </c>
      <c r="K481" s="92"/>
    </row>
    <row r="482" spans="1:11" ht="100" x14ac:dyDescent="0.25">
      <c r="A482" s="14" t="s">
        <v>1505</v>
      </c>
      <c r="B482" s="14" t="s">
        <v>2635</v>
      </c>
      <c r="C482" s="14" t="s">
        <v>2635</v>
      </c>
      <c r="D482" s="16">
        <v>45762</v>
      </c>
      <c r="E482" s="16">
        <v>45803</v>
      </c>
      <c r="F482" s="14" t="s">
        <v>2638</v>
      </c>
      <c r="G482" s="14"/>
      <c r="H482" s="14" t="s">
        <v>2639</v>
      </c>
      <c r="I482" s="15">
        <v>215</v>
      </c>
      <c r="J482" s="77">
        <v>3</v>
      </c>
      <c r="K482" s="92"/>
    </row>
    <row r="483" spans="1:11" ht="70" x14ac:dyDescent="0.25">
      <c r="A483" s="14" t="s">
        <v>1505</v>
      </c>
      <c r="B483" s="14" t="s">
        <v>2640</v>
      </c>
      <c r="C483" s="14" t="s">
        <v>2640</v>
      </c>
      <c r="D483" s="16">
        <v>45806</v>
      </c>
      <c r="E483" s="16"/>
      <c r="F483" s="14" t="s">
        <v>2641</v>
      </c>
      <c r="G483" s="14"/>
      <c r="H483" s="14" t="s">
        <v>2642</v>
      </c>
      <c r="I483" s="15">
        <v>50.3</v>
      </c>
      <c r="J483" s="77">
        <v>3</v>
      </c>
      <c r="K483" s="92"/>
    </row>
    <row r="484" spans="1:11" ht="70" x14ac:dyDescent="0.25">
      <c r="A484" s="14" t="s">
        <v>1505</v>
      </c>
      <c r="B484" s="14" t="s">
        <v>2643</v>
      </c>
      <c r="C484" s="14" t="s">
        <v>2643</v>
      </c>
      <c r="D484" s="16">
        <v>45806</v>
      </c>
      <c r="E484" s="16"/>
      <c r="F484" s="14" t="s">
        <v>2644</v>
      </c>
      <c r="G484" s="14"/>
      <c r="H484" s="14" t="s">
        <v>2645</v>
      </c>
      <c r="I484" s="15">
        <v>25.29</v>
      </c>
      <c r="J484" s="77">
        <v>3</v>
      </c>
      <c r="K484" s="92"/>
    </row>
    <row r="485" spans="1:11" ht="40" x14ac:dyDescent="0.25">
      <c r="A485" s="14" t="s">
        <v>1505</v>
      </c>
      <c r="B485" s="14" t="s">
        <v>2646</v>
      </c>
      <c r="C485" s="14" t="s">
        <v>2647</v>
      </c>
      <c r="D485" s="16">
        <v>45679</v>
      </c>
      <c r="E485" s="16">
        <v>45806</v>
      </c>
      <c r="F485" s="14" t="s">
        <v>2648</v>
      </c>
      <c r="G485" s="14"/>
      <c r="H485" s="14" t="s">
        <v>2649</v>
      </c>
      <c r="I485" s="15">
        <v>641</v>
      </c>
      <c r="J485" s="77">
        <v>2</v>
      </c>
      <c r="K485" s="92"/>
    </row>
    <row r="486" spans="1:11" ht="12.5" x14ac:dyDescent="0.25">
      <c r="A486" s="14" t="s">
        <v>7515</v>
      </c>
      <c r="B486" s="14" t="s">
        <v>7516</v>
      </c>
      <c r="C486" s="14" t="s">
        <v>7517</v>
      </c>
      <c r="D486" s="16">
        <v>45806</v>
      </c>
      <c r="E486" s="16"/>
      <c r="F486" s="14" t="s">
        <v>7518</v>
      </c>
      <c r="G486" s="14" t="s">
        <v>3253</v>
      </c>
      <c r="H486" s="14" t="s">
        <v>3254</v>
      </c>
      <c r="I486" s="15">
        <v>29210</v>
      </c>
      <c r="J486" s="77">
        <v>5</v>
      </c>
      <c r="K486" s="92"/>
    </row>
    <row r="487" spans="1:11" ht="12.5" x14ac:dyDescent="0.25">
      <c r="A487" s="14" t="s">
        <v>1505</v>
      </c>
      <c r="B487" s="14" t="s">
        <v>2650</v>
      </c>
      <c r="C487" s="14" t="s">
        <v>2651</v>
      </c>
      <c r="D487" s="16">
        <v>45807</v>
      </c>
      <c r="E487" s="16"/>
      <c r="F487" s="14" t="s">
        <v>2652</v>
      </c>
      <c r="G487" s="14" t="s">
        <v>1835</v>
      </c>
      <c r="H487" s="14" t="s">
        <v>1549</v>
      </c>
      <c r="I487" s="15">
        <v>62.2</v>
      </c>
      <c r="J487" s="77">
        <v>2</v>
      </c>
      <c r="K487" s="92"/>
    </row>
    <row r="488" spans="1:11" ht="12.5" x14ac:dyDescent="0.25">
      <c r="A488" s="14" t="s">
        <v>1505</v>
      </c>
      <c r="B488" s="14" t="s">
        <v>2653</v>
      </c>
      <c r="C488" s="14" t="s">
        <v>2654</v>
      </c>
      <c r="D488" s="16">
        <v>45807</v>
      </c>
      <c r="E488" s="16"/>
      <c r="F488" s="14" t="s">
        <v>2655</v>
      </c>
      <c r="G488" s="14" t="s">
        <v>1835</v>
      </c>
      <c r="H488" s="14" t="s">
        <v>1549</v>
      </c>
      <c r="I488" s="15">
        <v>128.79</v>
      </c>
      <c r="J488" s="77">
        <v>5</v>
      </c>
      <c r="K488" s="92"/>
    </row>
    <row r="489" spans="1:11" ht="12.5" x14ac:dyDescent="0.25">
      <c r="A489" s="14" t="s">
        <v>1505</v>
      </c>
      <c r="B489" s="14" t="s">
        <v>2656</v>
      </c>
      <c r="C489" s="14" t="s">
        <v>2657</v>
      </c>
      <c r="D489" s="16">
        <v>45807</v>
      </c>
      <c r="E489" s="16"/>
      <c r="F489" s="14" t="s">
        <v>2658</v>
      </c>
      <c r="G489" s="14" t="s">
        <v>1835</v>
      </c>
      <c r="H489" s="14" t="s">
        <v>1549</v>
      </c>
      <c r="I489" s="15">
        <v>181.49</v>
      </c>
      <c r="J489" s="77">
        <v>2</v>
      </c>
      <c r="K489" s="92"/>
    </row>
    <row r="490" spans="1:11" ht="12.5" x14ac:dyDescent="0.25">
      <c r="A490" s="14" t="s">
        <v>1505</v>
      </c>
      <c r="B490" s="14" t="s">
        <v>2659</v>
      </c>
      <c r="C490" s="14" t="s">
        <v>2660</v>
      </c>
      <c r="D490" s="16">
        <v>45807</v>
      </c>
      <c r="E490" s="16"/>
      <c r="F490" s="14" t="s">
        <v>2661</v>
      </c>
      <c r="G490" s="14" t="s">
        <v>1835</v>
      </c>
      <c r="H490" s="14" t="s">
        <v>1549</v>
      </c>
      <c r="I490" s="15">
        <v>250.94</v>
      </c>
      <c r="J490" s="77">
        <v>2</v>
      </c>
      <c r="K490" s="92"/>
    </row>
    <row r="491" spans="1:11" ht="12.5" x14ac:dyDescent="0.25">
      <c r="A491" s="14" t="s">
        <v>1505</v>
      </c>
      <c r="B491" s="14" t="s">
        <v>2662</v>
      </c>
      <c r="C491" s="14" t="s">
        <v>2663</v>
      </c>
      <c r="D491" s="16">
        <v>45807</v>
      </c>
      <c r="E491" s="16"/>
      <c r="F491" s="14" t="s">
        <v>2664</v>
      </c>
      <c r="G491" s="14" t="s">
        <v>1835</v>
      </c>
      <c r="H491" s="14" t="s">
        <v>1549</v>
      </c>
      <c r="I491" s="15">
        <v>512.29999999999995</v>
      </c>
      <c r="J491" s="77">
        <v>2</v>
      </c>
      <c r="K491" s="92"/>
    </row>
    <row r="492" spans="1:11" ht="20" x14ac:dyDescent="0.25">
      <c r="A492" s="14" t="s">
        <v>1505</v>
      </c>
      <c r="B492" s="14" t="s">
        <v>2665</v>
      </c>
      <c r="C492" s="14" t="s">
        <v>2666</v>
      </c>
      <c r="D492" s="16">
        <v>45807</v>
      </c>
      <c r="E492" s="16"/>
      <c r="F492" s="14" t="s">
        <v>2667</v>
      </c>
      <c r="G492" s="14" t="s">
        <v>2668</v>
      </c>
      <c r="H492" s="14" t="s">
        <v>2669</v>
      </c>
      <c r="I492" s="15">
        <v>1292.53</v>
      </c>
      <c r="J492" s="77">
        <v>4</v>
      </c>
      <c r="K492" s="92"/>
    </row>
    <row r="493" spans="1:11" ht="12.5" x14ac:dyDescent="0.25">
      <c r="A493" s="14" t="s">
        <v>1505</v>
      </c>
      <c r="B493" s="14" t="s">
        <v>2670</v>
      </c>
      <c r="C493" s="14" t="s">
        <v>2671</v>
      </c>
      <c r="D493" s="16">
        <v>45807</v>
      </c>
      <c r="E493" s="16"/>
      <c r="F493" s="14" t="s">
        <v>1593</v>
      </c>
      <c r="G493" s="14" t="s">
        <v>1583</v>
      </c>
      <c r="H493" s="14" t="s">
        <v>1584</v>
      </c>
      <c r="I493" s="15">
        <v>7</v>
      </c>
      <c r="J493" s="77">
        <v>4</v>
      </c>
      <c r="K493" s="92"/>
    </row>
    <row r="494" spans="1:11" ht="12.5" x14ac:dyDescent="0.25">
      <c r="A494" s="14" t="s">
        <v>1505</v>
      </c>
      <c r="B494" s="14" t="s">
        <v>2672</v>
      </c>
      <c r="C494" s="14" t="s">
        <v>2673</v>
      </c>
      <c r="D494" s="16">
        <v>45807</v>
      </c>
      <c r="E494" s="16"/>
      <c r="F494" s="14" t="s">
        <v>2674</v>
      </c>
      <c r="G494" s="14" t="s">
        <v>1583</v>
      </c>
      <c r="H494" s="14" t="s">
        <v>1584</v>
      </c>
      <c r="I494" s="15">
        <v>82.75</v>
      </c>
      <c r="J494" s="77">
        <v>4</v>
      </c>
      <c r="K494" s="92"/>
    </row>
    <row r="495" spans="1:11" ht="12.5" x14ac:dyDescent="0.25">
      <c r="A495" s="14" t="s">
        <v>1505</v>
      </c>
      <c r="B495" s="14" t="s">
        <v>2675</v>
      </c>
      <c r="C495" s="14" t="s">
        <v>2676</v>
      </c>
      <c r="D495" s="16">
        <v>45807</v>
      </c>
      <c r="E495" s="16"/>
      <c r="F495" s="14" t="s">
        <v>2677</v>
      </c>
      <c r="G495" s="14" t="s">
        <v>1583</v>
      </c>
      <c r="H495" s="14" t="s">
        <v>1584</v>
      </c>
      <c r="I495" s="15">
        <v>0.2</v>
      </c>
      <c r="J495" s="77">
        <v>4</v>
      </c>
      <c r="K495" s="92"/>
    </row>
    <row r="496" spans="1:11" ht="12.5" x14ac:dyDescent="0.25">
      <c r="A496" s="14" t="s">
        <v>1505</v>
      </c>
      <c r="B496" s="14" t="s">
        <v>2678</v>
      </c>
      <c r="C496" s="14" t="s">
        <v>2679</v>
      </c>
      <c r="D496" s="16">
        <v>45808</v>
      </c>
      <c r="E496" s="16"/>
      <c r="F496" s="14" t="s">
        <v>1593</v>
      </c>
      <c r="G496" s="14" t="s">
        <v>1583</v>
      </c>
      <c r="H496" s="14" t="s">
        <v>1584</v>
      </c>
      <c r="I496" s="15">
        <v>7.45</v>
      </c>
      <c r="J496" s="77">
        <v>4</v>
      </c>
      <c r="K496" s="92"/>
    </row>
    <row r="497" spans="1:11" ht="12.5" x14ac:dyDescent="0.25">
      <c r="A497" s="14" t="s">
        <v>1505</v>
      </c>
      <c r="B497" s="14" t="s">
        <v>2680</v>
      </c>
      <c r="C497" s="14" t="s">
        <v>2681</v>
      </c>
      <c r="D497" s="16">
        <v>45810</v>
      </c>
      <c r="E497" s="16"/>
      <c r="F497" s="14" t="s">
        <v>2682</v>
      </c>
      <c r="G497" s="14" t="s">
        <v>1763</v>
      </c>
      <c r="H497" s="14" t="s">
        <v>1764</v>
      </c>
      <c r="I497" s="15">
        <v>2100</v>
      </c>
      <c r="J497" s="77">
        <v>5</v>
      </c>
      <c r="K497" s="92"/>
    </row>
    <row r="498" spans="1:11" ht="30" x14ac:dyDescent="0.25">
      <c r="A498" s="14" t="s">
        <v>1505</v>
      </c>
      <c r="B498" s="14" t="s">
        <v>2683</v>
      </c>
      <c r="C498" s="14" t="s">
        <v>2684</v>
      </c>
      <c r="D498" s="16" t="s">
        <v>2685</v>
      </c>
      <c r="E498" s="16">
        <v>45811</v>
      </c>
      <c r="F498" s="14" t="s">
        <v>2686</v>
      </c>
      <c r="G498" s="14" t="s">
        <v>2687</v>
      </c>
      <c r="H498" s="14" t="s">
        <v>2688</v>
      </c>
      <c r="I498" s="15">
        <v>910</v>
      </c>
      <c r="J498" s="77">
        <v>3</v>
      </c>
      <c r="K498" s="92"/>
    </row>
    <row r="499" spans="1:11" ht="60" x14ac:dyDescent="0.25">
      <c r="A499" s="14" t="s">
        <v>1505</v>
      </c>
      <c r="B499" s="14" t="s">
        <v>2683</v>
      </c>
      <c r="C499" s="14" t="s">
        <v>2689</v>
      </c>
      <c r="D499" s="16">
        <v>45683</v>
      </c>
      <c r="E499" s="16">
        <v>45811</v>
      </c>
      <c r="F499" s="14" t="s">
        <v>2690</v>
      </c>
      <c r="G499" s="14"/>
      <c r="H499" s="14" t="s">
        <v>2691</v>
      </c>
      <c r="I499" s="15">
        <v>713.14</v>
      </c>
      <c r="J499" s="77">
        <v>3</v>
      </c>
      <c r="K499" s="92"/>
    </row>
    <row r="500" spans="1:11" ht="30" x14ac:dyDescent="0.25">
      <c r="A500" s="14" t="s">
        <v>1505</v>
      </c>
      <c r="B500" s="14" t="s">
        <v>2692</v>
      </c>
      <c r="C500" s="14" t="s">
        <v>2693</v>
      </c>
      <c r="D500" s="16">
        <v>45693</v>
      </c>
      <c r="E500" s="16">
        <v>45811</v>
      </c>
      <c r="F500" s="14" t="s">
        <v>2694</v>
      </c>
      <c r="G500" s="14" t="s">
        <v>2695</v>
      </c>
      <c r="H500" s="14" t="s">
        <v>2696</v>
      </c>
      <c r="I500" s="15">
        <v>249</v>
      </c>
      <c r="J500" s="77">
        <v>3</v>
      </c>
      <c r="K500" s="92"/>
    </row>
    <row r="501" spans="1:11" ht="40" x14ac:dyDescent="0.25">
      <c r="A501" s="14" t="s">
        <v>1505</v>
      </c>
      <c r="B501" s="14" t="s">
        <v>2697</v>
      </c>
      <c r="C501" s="14" t="s">
        <v>2698</v>
      </c>
      <c r="D501" s="16">
        <v>45658</v>
      </c>
      <c r="E501" s="16">
        <v>45811</v>
      </c>
      <c r="F501" s="14" t="s">
        <v>2699</v>
      </c>
      <c r="G501" s="14"/>
      <c r="H501" s="14" t="s">
        <v>2649</v>
      </c>
      <c r="I501" s="15">
        <v>283.58</v>
      </c>
      <c r="J501" s="77">
        <v>3</v>
      </c>
      <c r="K501" s="92"/>
    </row>
    <row r="502" spans="1:11" ht="40" x14ac:dyDescent="0.25">
      <c r="A502" s="14" t="s">
        <v>1505</v>
      </c>
      <c r="B502" s="14" t="s">
        <v>2697</v>
      </c>
      <c r="C502" s="14" t="s">
        <v>2700</v>
      </c>
      <c r="D502" s="16">
        <v>45664</v>
      </c>
      <c r="E502" s="16">
        <v>45811</v>
      </c>
      <c r="F502" s="14" t="s">
        <v>2701</v>
      </c>
      <c r="G502" s="14"/>
      <c r="H502" s="14" t="s">
        <v>2702</v>
      </c>
      <c r="I502" s="15">
        <v>198.95</v>
      </c>
      <c r="J502" s="77">
        <v>3</v>
      </c>
      <c r="K502" s="92"/>
    </row>
    <row r="503" spans="1:11" ht="50" x14ac:dyDescent="0.25">
      <c r="A503" s="14" t="s">
        <v>1505</v>
      </c>
      <c r="B503" s="14" t="s">
        <v>2697</v>
      </c>
      <c r="C503" s="14" t="s">
        <v>2703</v>
      </c>
      <c r="D503" s="16">
        <v>45697</v>
      </c>
      <c r="E503" s="16">
        <v>45811</v>
      </c>
      <c r="F503" s="14" t="s">
        <v>2704</v>
      </c>
      <c r="G503" s="14" t="s">
        <v>2705</v>
      </c>
      <c r="H503" s="14" t="s">
        <v>2706</v>
      </c>
      <c r="I503" s="15">
        <v>63.6</v>
      </c>
      <c r="J503" s="77">
        <v>3</v>
      </c>
      <c r="K503" s="92"/>
    </row>
    <row r="504" spans="1:11" ht="40" x14ac:dyDescent="0.25">
      <c r="A504" s="14" t="s">
        <v>1505</v>
      </c>
      <c r="B504" s="14" t="s">
        <v>2697</v>
      </c>
      <c r="C504" s="14" t="s">
        <v>2707</v>
      </c>
      <c r="D504" s="16">
        <v>45711</v>
      </c>
      <c r="E504" s="16">
        <v>45811</v>
      </c>
      <c r="F504" s="14" t="s">
        <v>2708</v>
      </c>
      <c r="G504" s="14" t="s">
        <v>2705</v>
      </c>
      <c r="H504" s="14" t="s">
        <v>2706</v>
      </c>
      <c r="I504" s="15">
        <v>38.5</v>
      </c>
      <c r="J504" s="77">
        <v>3</v>
      </c>
      <c r="K504" s="92"/>
    </row>
    <row r="505" spans="1:11" ht="40" x14ac:dyDescent="0.25">
      <c r="A505" s="14" t="s">
        <v>1505</v>
      </c>
      <c r="B505" s="14" t="s">
        <v>2697</v>
      </c>
      <c r="C505" s="14" t="s">
        <v>2709</v>
      </c>
      <c r="D505" s="16">
        <v>45697</v>
      </c>
      <c r="E505" s="16">
        <v>45811</v>
      </c>
      <c r="F505" s="14" t="s">
        <v>2699</v>
      </c>
      <c r="G505" s="14"/>
      <c r="H505" s="14" t="s">
        <v>2649</v>
      </c>
      <c r="I505" s="15">
        <v>70.19</v>
      </c>
      <c r="J505" s="77">
        <v>3</v>
      </c>
      <c r="K505" s="92"/>
    </row>
    <row r="506" spans="1:11" ht="50" x14ac:dyDescent="0.25">
      <c r="A506" s="14" t="s">
        <v>1505</v>
      </c>
      <c r="B506" s="14" t="s">
        <v>2697</v>
      </c>
      <c r="C506" s="14" t="s">
        <v>2710</v>
      </c>
      <c r="D506" s="16">
        <v>45728</v>
      </c>
      <c r="E506" s="16">
        <v>45811</v>
      </c>
      <c r="F506" s="14" t="s">
        <v>2704</v>
      </c>
      <c r="G506" s="14" t="s">
        <v>2711</v>
      </c>
      <c r="H506" s="14" t="s">
        <v>2712</v>
      </c>
      <c r="I506" s="15">
        <v>23.98</v>
      </c>
      <c r="J506" s="77">
        <v>3</v>
      </c>
      <c r="K506" s="92"/>
    </row>
    <row r="507" spans="1:11" ht="50" x14ac:dyDescent="0.25">
      <c r="A507" s="14" t="s">
        <v>1505</v>
      </c>
      <c r="B507" s="14" t="s">
        <v>2697</v>
      </c>
      <c r="C507" s="14" t="s">
        <v>2713</v>
      </c>
      <c r="D507" s="16">
        <v>45713</v>
      </c>
      <c r="E507" s="16">
        <v>45811</v>
      </c>
      <c r="F507" s="14" t="s">
        <v>2714</v>
      </c>
      <c r="G507" s="14"/>
      <c r="H507" s="14" t="s">
        <v>2715</v>
      </c>
      <c r="I507" s="15">
        <v>331.6</v>
      </c>
      <c r="J507" s="77">
        <v>3</v>
      </c>
      <c r="K507" s="92"/>
    </row>
    <row r="508" spans="1:11" ht="40" x14ac:dyDescent="0.25">
      <c r="A508" s="14" t="s">
        <v>1505</v>
      </c>
      <c r="B508" s="14" t="s">
        <v>2697</v>
      </c>
      <c r="C508" s="14" t="s">
        <v>2716</v>
      </c>
      <c r="D508" s="16">
        <v>45711</v>
      </c>
      <c r="E508" s="16">
        <v>45811</v>
      </c>
      <c r="F508" s="14" t="s">
        <v>2708</v>
      </c>
      <c r="G508" s="14"/>
      <c r="H508" s="14" t="s">
        <v>2717</v>
      </c>
      <c r="I508" s="15">
        <v>159.91</v>
      </c>
      <c r="J508" s="77">
        <v>3</v>
      </c>
      <c r="K508" s="92"/>
    </row>
    <row r="509" spans="1:11" ht="40" x14ac:dyDescent="0.25">
      <c r="A509" s="14" t="s">
        <v>1505</v>
      </c>
      <c r="B509" s="14" t="s">
        <v>2697</v>
      </c>
      <c r="C509" s="14" t="s">
        <v>2718</v>
      </c>
      <c r="D509" s="16">
        <v>45671</v>
      </c>
      <c r="E509" s="16">
        <v>45811</v>
      </c>
      <c r="F509" s="14" t="s">
        <v>2708</v>
      </c>
      <c r="G509" s="14"/>
      <c r="H509" s="14" t="s">
        <v>2719</v>
      </c>
      <c r="I509" s="15">
        <v>128.29</v>
      </c>
      <c r="J509" s="77">
        <v>3</v>
      </c>
      <c r="K509" s="92"/>
    </row>
    <row r="510" spans="1:11" ht="40" x14ac:dyDescent="0.25">
      <c r="A510" s="14" t="s">
        <v>1505</v>
      </c>
      <c r="B510" s="14" t="s">
        <v>2697</v>
      </c>
      <c r="C510" s="14" t="s">
        <v>2720</v>
      </c>
      <c r="D510" s="16">
        <v>45674</v>
      </c>
      <c r="E510" s="16">
        <v>45811</v>
      </c>
      <c r="F510" s="14" t="s">
        <v>2721</v>
      </c>
      <c r="G510" s="14"/>
      <c r="H510" s="14" t="s">
        <v>2715</v>
      </c>
      <c r="I510" s="15">
        <v>162.5</v>
      </c>
      <c r="J510" s="77">
        <v>3</v>
      </c>
      <c r="K510" s="92"/>
    </row>
    <row r="511" spans="1:11" ht="40" x14ac:dyDescent="0.25">
      <c r="A511" s="14" t="s">
        <v>1505</v>
      </c>
      <c r="B511" s="14" t="s">
        <v>2697</v>
      </c>
      <c r="C511" s="14" t="s">
        <v>2722</v>
      </c>
      <c r="D511" s="16">
        <v>45740</v>
      </c>
      <c r="E511" s="16">
        <v>45811</v>
      </c>
      <c r="F511" s="14" t="s">
        <v>2699</v>
      </c>
      <c r="G511" s="14"/>
      <c r="H511" s="14" t="s">
        <v>2649</v>
      </c>
      <c r="I511" s="15">
        <v>551.14</v>
      </c>
      <c r="J511" s="77">
        <v>3</v>
      </c>
      <c r="K511" s="92"/>
    </row>
    <row r="512" spans="1:11" ht="40" x14ac:dyDescent="0.25">
      <c r="A512" s="14" t="s">
        <v>1505</v>
      </c>
      <c r="B512" s="14" t="s">
        <v>2697</v>
      </c>
      <c r="C512" s="14" t="s">
        <v>2723</v>
      </c>
      <c r="D512" s="16">
        <v>45681</v>
      </c>
      <c r="E512" s="16">
        <v>45811</v>
      </c>
      <c r="F512" s="14" t="s">
        <v>2708</v>
      </c>
      <c r="G512" s="14" t="s">
        <v>2724</v>
      </c>
      <c r="H512" s="14" t="s">
        <v>2725</v>
      </c>
      <c r="I512" s="15">
        <v>97</v>
      </c>
      <c r="J512" s="77">
        <v>3</v>
      </c>
      <c r="K512" s="92"/>
    </row>
    <row r="513" spans="1:11" ht="40" x14ac:dyDescent="0.25">
      <c r="A513" s="14" t="s">
        <v>1505</v>
      </c>
      <c r="B513" s="14" t="s">
        <v>2697</v>
      </c>
      <c r="C513" s="14" t="s">
        <v>2726</v>
      </c>
      <c r="D513" s="16">
        <v>45739</v>
      </c>
      <c r="E513" s="16">
        <v>45811</v>
      </c>
      <c r="F513" s="14" t="s">
        <v>2708</v>
      </c>
      <c r="G513" s="14"/>
      <c r="H513" s="14" t="s">
        <v>2717</v>
      </c>
      <c r="I513" s="15">
        <v>170.06</v>
      </c>
      <c r="J513" s="77">
        <v>3</v>
      </c>
      <c r="K513" s="92"/>
    </row>
    <row r="514" spans="1:11" ht="50" x14ac:dyDescent="0.25">
      <c r="A514" s="14" t="s">
        <v>1505</v>
      </c>
      <c r="B514" s="14" t="s">
        <v>2697</v>
      </c>
      <c r="C514" s="14" t="s">
        <v>2727</v>
      </c>
      <c r="D514" s="16">
        <v>45742</v>
      </c>
      <c r="E514" s="16">
        <v>45811</v>
      </c>
      <c r="F514" s="14" t="s">
        <v>2728</v>
      </c>
      <c r="G514" s="14"/>
      <c r="H514" s="14" t="s">
        <v>2729</v>
      </c>
      <c r="I514" s="15">
        <v>161.30000000000001</v>
      </c>
      <c r="J514" s="77">
        <v>3</v>
      </c>
      <c r="K514" s="92"/>
    </row>
    <row r="515" spans="1:11" ht="30" x14ac:dyDescent="0.25">
      <c r="A515" s="14" t="s">
        <v>1505</v>
      </c>
      <c r="B515" s="14" t="s">
        <v>2730</v>
      </c>
      <c r="C515" s="14" t="s">
        <v>2731</v>
      </c>
      <c r="D515" s="16">
        <v>45693</v>
      </c>
      <c r="E515" s="16">
        <v>45811</v>
      </c>
      <c r="F515" s="14" t="s">
        <v>2732</v>
      </c>
      <c r="G515" s="14" t="s">
        <v>2695</v>
      </c>
      <c r="H515" s="14" t="s">
        <v>2696</v>
      </c>
      <c r="I515" s="15">
        <v>221</v>
      </c>
      <c r="J515" s="77">
        <v>3</v>
      </c>
      <c r="K515" s="92"/>
    </row>
    <row r="516" spans="1:11" ht="30" x14ac:dyDescent="0.25">
      <c r="A516" s="14" t="s">
        <v>1505</v>
      </c>
      <c r="B516" s="14" t="s">
        <v>2733</v>
      </c>
      <c r="C516" s="14" t="s">
        <v>2734</v>
      </c>
      <c r="D516" s="16">
        <v>45702</v>
      </c>
      <c r="E516" s="16">
        <v>45811</v>
      </c>
      <c r="F516" s="14" t="s">
        <v>2735</v>
      </c>
      <c r="G516" s="14" t="s">
        <v>2695</v>
      </c>
      <c r="H516" s="14" t="s">
        <v>2696</v>
      </c>
      <c r="I516" s="15">
        <v>399</v>
      </c>
      <c r="J516" s="77">
        <v>3</v>
      </c>
      <c r="K516" s="92"/>
    </row>
    <row r="517" spans="1:11" ht="30" x14ac:dyDescent="0.25">
      <c r="A517" s="14" t="s">
        <v>1505</v>
      </c>
      <c r="B517" s="14" t="s">
        <v>2736</v>
      </c>
      <c r="C517" s="14" t="s">
        <v>2737</v>
      </c>
      <c r="D517" s="16">
        <v>45811</v>
      </c>
      <c r="E517" s="16"/>
      <c r="F517" s="14" t="s">
        <v>2738</v>
      </c>
      <c r="G517" s="14" t="s">
        <v>2443</v>
      </c>
      <c r="H517" s="14" t="s">
        <v>2444</v>
      </c>
      <c r="I517" s="15">
        <v>929.94</v>
      </c>
      <c r="J517" s="77">
        <v>3</v>
      </c>
      <c r="K517" s="92"/>
    </row>
    <row r="518" spans="1:11" ht="20" x14ac:dyDescent="0.25">
      <c r="A518" s="14" t="s">
        <v>1505</v>
      </c>
      <c r="B518" s="14" t="s">
        <v>2739</v>
      </c>
      <c r="C518" s="14" t="s">
        <v>2740</v>
      </c>
      <c r="D518" s="16">
        <v>45811</v>
      </c>
      <c r="E518" s="16"/>
      <c r="F518" s="14" t="s">
        <v>2741</v>
      </c>
      <c r="G518" s="14" t="s">
        <v>2742</v>
      </c>
      <c r="H518" s="14" t="s">
        <v>2743</v>
      </c>
      <c r="I518" s="15">
        <v>346.8</v>
      </c>
      <c r="J518" s="77">
        <v>2</v>
      </c>
      <c r="K518" s="92"/>
    </row>
    <row r="519" spans="1:11" ht="30" x14ac:dyDescent="0.25">
      <c r="A519" s="14" t="s">
        <v>1505</v>
      </c>
      <c r="B519" s="14" t="s">
        <v>2744</v>
      </c>
      <c r="C519" s="14" t="s">
        <v>2745</v>
      </c>
      <c r="D519" s="16">
        <v>45779</v>
      </c>
      <c r="E519" s="16">
        <v>45811</v>
      </c>
      <c r="F519" s="14" t="s">
        <v>2746</v>
      </c>
      <c r="G519" s="14" t="s">
        <v>2747</v>
      </c>
      <c r="H519" s="14" t="s">
        <v>2748</v>
      </c>
      <c r="I519" s="15">
        <v>350</v>
      </c>
      <c r="J519" s="77">
        <v>3</v>
      </c>
      <c r="K519" s="92"/>
    </row>
    <row r="520" spans="1:11" ht="90" x14ac:dyDescent="0.25">
      <c r="A520" s="14" t="s">
        <v>1505</v>
      </c>
      <c r="B520" s="14" t="s">
        <v>2744</v>
      </c>
      <c r="C520" s="14" t="s">
        <v>2744</v>
      </c>
      <c r="D520" s="16">
        <v>45811</v>
      </c>
      <c r="E520" s="16"/>
      <c r="F520" s="14" t="s">
        <v>2749</v>
      </c>
      <c r="G520" s="14"/>
      <c r="H520" s="14" t="s">
        <v>2750</v>
      </c>
      <c r="I520" s="15">
        <v>60.28</v>
      </c>
      <c r="J520" s="77">
        <v>3</v>
      </c>
      <c r="K520" s="92"/>
    </row>
    <row r="521" spans="1:11" ht="90" x14ac:dyDescent="0.25">
      <c r="A521" s="14" t="s">
        <v>1505</v>
      </c>
      <c r="B521" s="14" t="s">
        <v>2744</v>
      </c>
      <c r="C521" s="14" t="s">
        <v>2744</v>
      </c>
      <c r="D521" s="16">
        <v>45811</v>
      </c>
      <c r="E521" s="16"/>
      <c r="F521" s="14" t="s">
        <v>2751</v>
      </c>
      <c r="G521" s="14"/>
      <c r="H521" s="14" t="s">
        <v>2750</v>
      </c>
      <c r="I521" s="15">
        <v>60.1</v>
      </c>
      <c r="J521" s="77">
        <v>3</v>
      </c>
      <c r="K521" s="92"/>
    </row>
    <row r="522" spans="1:11" ht="90" x14ac:dyDescent="0.25">
      <c r="A522" s="14" t="s">
        <v>1505</v>
      </c>
      <c r="B522" s="14" t="s">
        <v>2744</v>
      </c>
      <c r="C522" s="14" t="s">
        <v>2744</v>
      </c>
      <c r="D522" s="16">
        <v>45811</v>
      </c>
      <c r="E522" s="16"/>
      <c r="F522" s="14" t="s">
        <v>2752</v>
      </c>
      <c r="G522" s="14"/>
      <c r="H522" s="14" t="s">
        <v>2750</v>
      </c>
      <c r="I522" s="15">
        <v>60.92</v>
      </c>
      <c r="J522" s="77">
        <v>3</v>
      </c>
      <c r="K522" s="92"/>
    </row>
    <row r="523" spans="1:11" ht="90" x14ac:dyDescent="0.25">
      <c r="A523" s="14" t="s">
        <v>1505</v>
      </c>
      <c r="B523" s="14" t="s">
        <v>2744</v>
      </c>
      <c r="C523" s="14" t="s">
        <v>2744</v>
      </c>
      <c r="D523" s="16">
        <v>45811</v>
      </c>
      <c r="E523" s="16"/>
      <c r="F523" s="14" t="s">
        <v>2753</v>
      </c>
      <c r="G523" s="14"/>
      <c r="H523" s="14" t="s">
        <v>2750</v>
      </c>
      <c r="I523" s="15">
        <v>60.94</v>
      </c>
      <c r="J523" s="77">
        <v>3</v>
      </c>
      <c r="K523" s="92"/>
    </row>
    <row r="524" spans="1:11" ht="90" x14ac:dyDescent="0.25">
      <c r="A524" s="14" t="s">
        <v>1505</v>
      </c>
      <c r="B524" s="14" t="s">
        <v>2744</v>
      </c>
      <c r="C524" s="14" t="s">
        <v>2744</v>
      </c>
      <c r="D524" s="16">
        <v>45811</v>
      </c>
      <c r="E524" s="16"/>
      <c r="F524" s="14" t="s">
        <v>2754</v>
      </c>
      <c r="G524" s="14"/>
      <c r="H524" s="14" t="s">
        <v>2750</v>
      </c>
      <c r="I524" s="15">
        <v>61.24</v>
      </c>
      <c r="J524" s="77">
        <v>3</v>
      </c>
      <c r="K524" s="92"/>
    </row>
    <row r="525" spans="1:11" ht="90" x14ac:dyDescent="0.25">
      <c r="A525" s="14" t="s">
        <v>1505</v>
      </c>
      <c r="B525" s="14" t="s">
        <v>2744</v>
      </c>
      <c r="C525" s="14" t="s">
        <v>2744</v>
      </c>
      <c r="D525" s="16">
        <v>45811</v>
      </c>
      <c r="E525" s="16"/>
      <c r="F525" s="14" t="s">
        <v>2755</v>
      </c>
      <c r="G525" s="14"/>
      <c r="H525" s="14" t="s">
        <v>2750</v>
      </c>
      <c r="I525" s="15">
        <v>58.65</v>
      </c>
      <c r="J525" s="77">
        <v>3</v>
      </c>
      <c r="K525" s="92"/>
    </row>
    <row r="526" spans="1:11" ht="90" x14ac:dyDescent="0.25">
      <c r="A526" s="14" t="s">
        <v>1505</v>
      </c>
      <c r="B526" s="14" t="s">
        <v>2744</v>
      </c>
      <c r="C526" s="14" t="s">
        <v>2744</v>
      </c>
      <c r="D526" s="16">
        <v>45811</v>
      </c>
      <c r="E526" s="16"/>
      <c r="F526" s="14" t="s">
        <v>2756</v>
      </c>
      <c r="G526" s="14"/>
      <c r="H526" s="14" t="s">
        <v>2750</v>
      </c>
      <c r="I526" s="15">
        <v>58.62</v>
      </c>
      <c r="J526" s="77">
        <v>3</v>
      </c>
      <c r="K526" s="92"/>
    </row>
    <row r="527" spans="1:11" ht="90" x14ac:dyDescent="0.25">
      <c r="A527" s="14" t="s">
        <v>1505</v>
      </c>
      <c r="B527" s="14" t="s">
        <v>2744</v>
      </c>
      <c r="C527" s="14" t="s">
        <v>2744</v>
      </c>
      <c r="D527" s="16">
        <v>45811</v>
      </c>
      <c r="E527" s="16"/>
      <c r="F527" s="14" t="s">
        <v>2757</v>
      </c>
      <c r="G527" s="14"/>
      <c r="H527" s="14" t="s">
        <v>2750</v>
      </c>
      <c r="I527" s="15">
        <v>58.61</v>
      </c>
      <c r="J527" s="77">
        <v>3</v>
      </c>
      <c r="K527" s="92"/>
    </row>
    <row r="528" spans="1:11" ht="90" x14ac:dyDescent="0.25">
      <c r="A528" s="14" t="s">
        <v>1505</v>
      </c>
      <c r="B528" s="14" t="s">
        <v>2744</v>
      </c>
      <c r="C528" s="14" t="s">
        <v>2744</v>
      </c>
      <c r="D528" s="16">
        <v>45811</v>
      </c>
      <c r="E528" s="16"/>
      <c r="F528" s="14" t="s">
        <v>2758</v>
      </c>
      <c r="G528" s="14"/>
      <c r="H528" s="14" t="s">
        <v>2750</v>
      </c>
      <c r="I528" s="15">
        <v>58.64</v>
      </c>
      <c r="J528" s="77">
        <v>3</v>
      </c>
      <c r="K528" s="92"/>
    </row>
    <row r="529" spans="1:11" ht="90" x14ac:dyDescent="0.25">
      <c r="A529" s="14" t="s">
        <v>1505</v>
      </c>
      <c r="B529" s="14" t="s">
        <v>2744</v>
      </c>
      <c r="C529" s="14" t="s">
        <v>2744</v>
      </c>
      <c r="D529" s="16">
        <v>45811</v>
      </c>
      <c r="E529" s="16"/>
      <c r="F529" s="14" t="s">
        <v>2759</v>
      </c>
      <c r="G529" s="14"/>
      <c r="H529" s="14" t="s">
        <v>2750</v>
      </c>
      <c r="I529" s="15">
        <v>58.78</v>
      </c>
      <c r="J529" s="77">
        <v>3</v>
      </c>
      <c r="K529" s="92"/>
    </row>
    <row r="530" spans="1:11" ht="90" x14ac:dyDescent="0.25">
      <c r="A530" s="14" t="s">
        <v>1505</v>
      </c>
      <c r="B530" s="14" t="s">
        <v>2744</v>
      </c>
      <c r="C530" s="14" t="s">
        <v>2744</v>
      </c>
      <c r="D530" s="16">
        <v>45811</v>
      </c>
      <c r="E530" s="16"/>
      <c r="F530" s="14" t="s">
        <v>2760</v>
      </c>
      <c r="G530" s="14"/>
      <c r="H530" s="14" t="s">
        <v>2750</v>
      </c>
      <c r="I530" s="15">
        <v>358.02</v>
      </c>
      <c r="J530" s="77">
        <v>3</v>
      </c>
      <c r="K530" s="92"/>
    </row>
    <row r="531" spans="1:11" ht="90" x14ac:dyDescent="0.25">
      <c r="A531" s="14" t="s">
        <v>1505</v>
      </c>
      <c r="B531" s="14" t="s">
        <v>2744</v>
      </c>
      <c r="C531" s="14" t="s">
        <v>2744</v>
      </c>
      <c r="D531" s="16">
        <v>45811</v>
      </c>
      <c r="E531" s="16"/>
      <c r="F531" s="14" t="s">
        <v>2761</v>
      </c>
      <c r="G531" s="14"/>
      <c r="H531" s="14" t="s">
        <v>2750</v>
      </c>
      <c r="I531" s="15">
        <v>354.15</v>
      </c>
      <c r="J531" s="77">
        <v>3</v>
      </c>
      <c r="K531" s="92"/>
    </row>
    <row r="532" spans="1:11" ht="50" x14ac:dyDescent="0.25">
      <c r="A532" s="14" t="s">
        <v>1505</v>
      </c>
      <c r="B532" s="14" t="s">
        <v>2744</v>
      </c>
      <c r="C532" s="14" t="s">
        <v>2762</v>
      </c>
      <c r="D532" s="16">
        <v>45693</v>
      </c>
      <c r="E532" s="16">
        <v>45811</v>
      </c>
      <c r="F532" s="14" t="s">
        <v>2763</v>
      </c>
      <c r="G532" s="14" t="s">
        <v>2764</v>
      </c>
      <c r="H532" s="14" t="s">
        <v>2765</v>
      </c>
      <c r="I532" s="15">
        <v>20</v>
      </c>
      <c r="J532" s="77">
        <v>3</v>
      </c>
      <c r="K532" s="92"/>
    </row>
    <row r="533" spans="1:11" ht="90" x14ac:dyDescent="0.25">
      <c r="A533" s="14" t="s">
        <v>1505</v>
      </c>
      <c r="B533" s="14" t="s">
        <v>2744</v>
      </c>
      <c r="C533" s="14" t="s">
        <v>2744</v>
      </c>
      <c r="D533" s="16">
        <v>45811</v>
      </c>
      <c r="E533" s="16"/>
      <c r="F533" s="14" t="s">
        <v>2766</v>
      </c>
      <c r="G533" s="14"/>
      <c r="H533" s="14" t="s">
        <v>2750</v>
      </c>
      <c r="I533" s="15">
        <v>13.33</v>
      </c>
      <c r="J533" s="77">
        <v>3</v>
      </c>
      <c r="K533" s="92"/>
    </row>
    <row r="534" spans="1:11" ht="50" x14ac:dyDescent="0.25">
      <c r="A534" s="14" t="s">
        <v>1505</v>
      </c>
      <c r="B534" s="14" t="s">
        <v>2744</v>
      </c>
      <c r="C534" s="14" t="s">
        <v>182</v>
      </c>
      <c r="D534" s="16">
        <v>45691</v>
      </c>
      <c r="E534" s="16">
        <v>45811</v>
      </c>
      <c r="F534" s="14" t="s">
        <v>2767</v>
      </c>
      <c r="G534" s="14" t="s">
        <v>2764</v>
      </c>
      <c r="H534" s="14" t="s">
        <v>2765</v>
      </c>
      <c r="I534" s="15">
        <v>20</v>
      </c>
      <c r="J534" s="77">
        <v>3</v>
      </c>
      <c r="K534" s="92"/>
    </row>
    <row r="535" spans="1:11" ht="90" x14ac:dyDescent="0.25">
      <c r="A535" s="14" t="s">
        <v>1505</v>
      </c>
      <c r="B535" s="14" t="s">
        <v>2744</v>
      </c>
      <c r="C535" s="14" t="s">
        <v>2744</v>
      </c>
      <c r="D535" s="16">
        <v>45811</v>
      </c>
      <c r="E535" s="16"/>
      <c r="F535" s="14" t="s">
        <v>2768</v>
      </c>
      <c r="G535" s="14"/>
      <c r="H535" s="14" t="s">
        <v>2750</v>
      </c>
      <c r="I535" s="15">
        <v>13.33</v>
      </c>
      <c r="J535" s="77">
        <v>3</v>
      </c>
      <c r="K535" s="92"/>
    </row>
    <row r="536" spans="1:11" ht="50" x14ac:dyDescent="0.25">
      <c r="A536" s="14" t="s">
        <v>1505</v>
      </c>
      <c r="B536" s="14" t="s">
        <v>2744</v>
      </c>
      <c r="C536" s="14" t="s">
        <v>131</v>
      </c>
      <c r="D536" s="16">
        <v>45677</v>
      </c>
      <c r="E536" s="16">
        <v>45811</v>
      </c>
      <c r="F536" s="14" t="s">
        <v>2769</v>
      </c>
      <c r="G536" s="14" t="s">
        <v>2764</v>
      </c>
      <c r="H536" s="14" t="s">
        <v>2765</v>
      </c>
      <c r="I536" s="15">
        <v>20</v>
      </c>
      <c r="J536" s="77">
        <v>3</v>
      </c>
      <c r="K536" s="92"/>
    </row>
    <row r="537" spans="1:11" ht="90" x14ac:dyDescent="0.25">
      <c r="A537" s="14" t="s">
        <v>1505</v>
      </c>
      <c r="B537" s="14" t="s">
        <v>2744</v>
      </c>
      <c r="C537" s="14" t="s">
        <v>2744</v>
      </c>
      <c r="D537" s="16">
        <v>45811</v>
      </c>
      <c r="E537" s="16"/>
      <c r="F537" s="14" t="s">
        <v>2770</v>
      </c>
      <c r="G537" s="14"/>
      <c r="H537" s="14" t="s">
        <v>2750</v>
      </c>
      <c r="I537" s="15">
        <v>13.36</v>
      </c>
      <c r="J537" s="77">
        <v>3</v>
      </c>
      <c r="K537" s="92"/>
    </row>
    <row r="538" spans="1:11" ht="50" x14ac:dyDescent="0.25">
      <c r="A538" s="14" t="s">
        <v>1505</v>
      </c>
      <c r="B538" s="14" t="s">
        <v>2744</v>
      </c>
      <c r="C538" s="14" t="s">
        <v>2771</v>
      </c>
      <c r="D538" s="16">
        <v>45679</v>
      </c>
      <c r="E538" s="16">
        <v>45811</v>
      </c>
      <c r="F538" s="14" t="s">
        <v>2772</v>
      </c>
      <c r="G538" s="14" t="s">
        <v>2764</v>
      </c>
      <c r="H538" s="14" t="s">
        <v>2765</v>
      </c>
      <c r="I538" s="15">
        <v>20</v>
      </c>
      <c r="J538" s="77">
        <v>3</v>
      </c>
      <c r="K538" s="92"/>
    </row>
    <row r="539" spans="1:11" ht="90" x14ac:dyDescent="0.25">
      <c r="A539" s="14" t="s">
        <v>1505</v>
      </c>
      <c r="B539" s="14" t="s">
        <v>2744</v>
      </c>
      <c r="C539" s="14" t="s">
        <v>2744</v>
      </c>
      <c r="D539" s="16">
        <v>45811</v>
      </c>
      <c r="E539" s="16"/>
      <c r="F539" s="14" t="s">
        <v>2773</v>
      </c>
      <c r="G539" s="14"/>
      <c r="H539" s="14" t="s">
        <v>2750</v>
      </c>
      <c r="I539" s="15">
        <v>13.36</v>
      </c>
      <c r="J539" s="77">
        <v>3</v>
      </c>
      <c r="K539" s="92"/>
    </row>
    <row r="540" spans="1:11" ht="50" x14ac:dyDescent="0.25">
      <c r="A540" s="14" t="s">
        <v>1505</v>
      </c>
      <c r="B540" s="14" t="s">
        <v>2744</v>
      </c>
      <c r="C540" s="14" t="s">
        <v>2774</v>
      </c>
      <c r="D540" s="16">
        <v>45672</v>
      </c>
      <c r="E540" s="16">
        <v>45811</v>
      </c>
      <c r="F540" s="14" t="s">
        <v>2775</v>
      </c>
      <c r="G540" s="14" t="s">
        <v>2764</v>
      </c>
      <c r="H540" s="14" t="s">
        <v>2765</v>
      </c>
      <c r="I540" s="15">
        <v>20</v>
      </c>
      <c r="J540" s="77">
        <v>3</v>
      </c>
      <c r="K540" s="92"/>
    </row>
    <row r="541" spans="1:11" ht="90" x14ac:dyDescent="0.25">
      <c r="A541" s="14" t="s">
        <v>1505</v>
      </c>
      <c r="B541" s="14" t="s">
        <v>2744</v>
      </c>
      <c r="C541" s="14" t="s">
        <v>2744</v>
      </c>
      <c r="D541" s="16">
        <v>45811</v>
      </c>
      <c r="E541" s="16"/>
      <c r="F541" s="14" t="s">
        <v>2776</v>
      </c>
      <c r="G541" s="14"/>
      <c r="H541" s="14" t="s">
        <v>2750</v>
      </c>
      <c r="I541" s="15">
        <v>13.32</v>
      </c>
      <c r="J541" s="77">
        <v>3</v>
      </c>
      <c r="K541" s="92"/>
    </row>
    <row r="542" spans="1:11" ht="50" x14ac:dyDescent="0.25">
      <c r="A542" s="14" t="s">
        <v>1505</v>
      </c>
      <c r="B542" s="14" t="s">
        <v>2744</v>
      </c>
      <c r="C542" s="14" t="s">
        <v>182</v>
      </c>
      <c r="D542" s="16">
        <v>45665</v>
      </c>
      <c r="E542" s="16">
        <v>45811</v>
      </c>
      <c r="F542" s="14" t="s">
        <v>2777</v>
      </c>
      <c r="G542" s="14" t="s">
        <v>2764</v>
      </c>
      <c r="H542" s="14" t="s">
        <v>2765</v>
      </c>
      <c r="I542" s="15">
        <v>20</v>
      </c>
      <c r="J542" s="77">
        <v>3</v>
      </c>
      <c r="K542" s="92"/>
    </row>
    <row r="543" spans="1:11" ht="90" x14ac:dyDescent="0.25">
      <c r="A543" s="14" t="s">
        <v>1505</v>
      </c>
      <c r="B543" s="14" t="s">
        <v>2744</v>
      </c>
      <c r="C543" s="14" t="s">
        <v>2744</v>
      </c>
      <c r="D543" s="16">
        <v>45811</v>
      </c>
      <c r="E543" s="16"/>
      <c r="F543" s="14" t="s">
        <v>2778</v>
      </c>
      <c r="G543" s="14"/>
      <c r="H543" s="14" t="s">
        <v>2750</v>
      </c>
      <c r="I543" s="15">
        <v>13.26</v>
      </c>
      <c r="J543" s="77">
        <v>3</v>
      </c>
      <c r="K543" s="92"/>
    </row>
    <row r="544" spans="1:11" ht="90" x14ac:dyDescent="0.25">
      <c r="A544" s="14" t="s">
        <v>1505</v>
      </c>
      <c r="B544" s="14" t="s">
        <v>2744</v>
      </c>
      <c r="C544" s="14" t="s">
        <v>2779</v>
      </c>
      <c r="D544" s="16">
        <v>45683</v>
      </c>
      <c r="E544" s="16">
        <v>45811</v>
      </c>
      <c r="F544" s="14" t="s">
        <v>2780</v>
      </c>
      <c r="G544" s="14"/>
      <c r="H544" s="14" t="s">
        <v>2750</v>
      </c>
      <c r="I544" s="15">
        <v>255.35</v>
      </c>
      <c r="J544" s="77">
        <v>3</v>
      </c>
      <c r="K544" s="92"/>
    </row>
    <row r="545" spans="1:11" ht="90" x14ac:dyDescent="0.25">
      <c r="A545" s="14" t="s">
        <v>1505</v>
      </c>
      <c r="B545" s="14" t="s">
        <v>2744</v>
      </c>
      <c r="C545" s="14" t="s">
        <v>2781</v>
      </c>
      <c r="D545" s="16">
        <v>45666</v>
      </c>
      <c r="E545" s="16">
        <v>45811</v>
      </c>
      <c r="F545" s="14" t="s">
        <v>2782</v>
      </c>
      <c r="G545" s="14"/>
      <c r="H545" s="14" t="s">
        <v>2750</v>
      </c>
      <c r="I545" s="15">
        <v>167.71</v>
      </c>
      <c r="J545" s="77">
        <v>3</v>
      </c>
      <c r="K545" s="92"/>
    </row>
    <row r="546" spans="1:11" ht="90" x14ac:dyDescent="0.25">
      <c r="A546" s="14" t="s">
        <v>1505</v>
      </c>
      <c r="B546" s="14" t="s">
        <v>2744</v>
      </c>
      <c r="C546" s="14" t="s">
        <v>2744</v>
      </c>
      <c r="D546" s="16">
        <v>45811</v>
      </c>
      <c r="E546" s="16"/>
      <c r="F546" s="14" t="s">
        <v>2783</v>
      </c>
      <c r="G546" s="14"/>
      <c r="H546" s="14" t="s">
        <v>2750</v>
      </c>
      <c r="I546" s="15">
        <v>188.38</v>
      </c>
      <c r="J546" s="77">
        <v>3</v>
      </c>
      <c r="K546" s="92"/>
    </row>
    <row r="547" spans="1:11" ht="50" x14ac:dyDescent="0.25">
      <c r="A547" s="14" t="s">
        <v>1505</v>
      </c>
      <c r="B547" s="14" t="s">
        <v>2744</v>
      </c>
      <c r="C547" s="14" t="s">
        <v>2784</v>
      </c>
      <c r="D547" s="16">
        <v>45734</v>
      </c>
      <c r="E547" s="16">
        <v>45811</v>
      </c>
      <c r="F547" s="14" t="s">
        <v>2785</v>
      </c>
      <c r="G547" s="14" t="s">
        <v>2786</v>
      </c>
      <c r="H547" s="14" t="s">
        <v>2787</v>
      </c>
      <c r="I547" s="15">
        <v>200</v>
      </c>
      <c r="J547" s="77">
        <v>3</v>
      </c>
      <c r="K547" s="92"/>
    </row>
    <row r="548" spans="1:11" ht="90" x14ac:dyDescent="0.25">
      <c r="A548" s="14" t="s">
        <v>1505</v>
      </c>
      <c r="B548" s="14" t="s">
        <v>2744</v>
      </c>
      <c r="C548" s="14" t="s">
        <v>2744</v>
      </c>
      <c r="D548" s="16">
        <v>45811</v>
      </c>
      <c r="E548" s="16"/>
      <c r="F548" s="14" t="s">
        <v>2788</v>
      </c>
      <c r="G548" s="14"/>
      <c r="H548" s="14" t="s">
        <v>2750</v>
      </c>
      <c r="I548" s="15">
        <v>62.3</v>
      </c>
      <c r="J548" s="77">
        <v>3</v>
      </c>
      <c r="K548" s="92"/>
    </row>
    <row r="549" spans="1:11" ht="50" x14ac:dyDescent="0.25">
      <c r="A549" s="14" t="s">
        <v>1505</v>
      </c>
      <c r="B549" s="14" t="s">
        <v>2744</v>
      </c>
      <c r="C549" s="14" t="s">
        <v>2789</v>
      </c>
      <c r="D549" s="16">
        <v>45726</v>
      </c>
      <c r="E549" s="16">
        <v>45811</v>
      </c>
      <c r="F549" s="14" t="s">
        <v>2790</v>
      </c>
      <c r="G549" s="14" t="s">
        <v>2786</v>
      </c>
      <c r="H549" s="14" t="s">
        <v>2787</v>
      </c>
      <c r="I549" s="15">
        <v>213</v>
      </c>
      <c r="J549" s="77">
        <v>3</v>
      </c>
      <c r="K549" s="92"/>
    </row>
    <row r="550" spans="1:11" ht="90" x14ac:dyDescent="0.25">
      <c r="A550" s="14" t="s">
        <v>1505</v>
      </c>
      <c r="B550" s="14" t="s">
        <v>2744</v>
      </c>
      <c r="C550" s="14" t="s">
        <v>2744</v>
      </c>
      <c r="D550" s="16">
        <v>45811</v>
      </c>
      <c r="E550" s="16"/>
      <c r="F550" s="14" t="s">
        <v>2791</v>
      </c>
      <c r="G550" s="14"/>
      <c r="H550" s="14" t="s">
        <v>2750</v>
      </c>
      <c r="I550" s="15">
        <v>62.32</v>
      </c>
      <c r="J550" s="77">
        <v>3</v>
      </c>
      <c r="K550" s="92"/>
    </row>
    <row r="551" spans="1:11" ht="40" x14ac:dyDescent="0.25">
      <c r="A551" s="14" t="s">
        <v>1505</v>
      </c>
      <c r="B551" s="14" t="s">
        <v>2744</v>
      </c>
      <c r="C551" s="14" t="s">
        <v>2792</v>
      </c>
      <c r="D551" s="16">
        <v>45684</v>
      </c>
      <c r="E551" s="16">
        <v>45811</v>
      </c>
      <c r="F551" s="14" t="s">
        <v>2793</v>
      </c>
      <c r="G551" s="14" t="s">
        <v>2794</v>
      </c>
      <c r="H551" s="14" t="s">
        <v>2795</v>
      </c>
      <c r="I551" s="15">
        <v>33.14</v>
      </c>
      <c r="J551" s="77">
        <v>3</v>
      </c>
      <c r="K551" s="92"/>
    </row>
    <row r="552" spans="1:11" ht="30" x14ac:dyDescent="0.25">
      <c r="A552" s="14" t="s">
        <v>1505</v>
      </c>
      <c r="B552" s="14" t="s">
        <v>2744</v>
      </c>
      <c r="C552" s="14" t="s">
        <v>2601</v>
      </c>
      <c r="D552" s="16">
        <v>45690</v>
      </c>
      <c r="E552" s="16">
        <v>45811</v>
      </c>
      <c r="F552" s="14" t="s">
        <v>2796</v>
      </c>
      <c r="G552" s="14" t="s">
        <v>2797</v>
      </c>
      <c r="H552" s="14" t="s">
        <v>2798</v>
      </c>
      <c r="I552" s="15">
        <v>203.8</v>
      </c>
      <c r="J552" s="77">
        <v>3</v>
      </c>
      <c r="K552" s="92"/>
    </row>
    <row r="553" spans="1:11" ht="30" x14ac:dyDescent="0.25">
      <c r="A553" s="14" t="s">
        <v>1505</v>
      </c>
      <c r="B553" s="14" t="s">
        <v>2744</v>
      </c>
      <c r="C553" s="14" t="s">
        <v>2799</v>
      </c>
      <c r="D553" s="16">
        <v>45743</v>
      </c>
      <c r="E553" s="16">
        <v>45811</v>
      </c>
      <c r="F553" s="14" t="s">
        <v>2800</v>
      </c>
      <c r="G553" s="14" t="s">
        <v>2801</v>
      </c>
      <c r="H553" s="14" t="s">
        <v>2802</v>
      </c>
      <c r="I553" s="15">
        <v>200</v>
      </c>
      <c r="J553" s="77">
        <v>3</v>
      </c>
      <c r="K553" s="92"/>
    </row>
    <row r="554" spans="1:11" ht="40" x14ac:dyDescent="0.25">
      <c r="A554" s="14" t="s">
        <v>1505</v>
      </c>
      <c r="B554" s="14" t="s">
        <v>2744</v>
      </c>
      <c r="C554" s="14" t="s">
        <v>2803</v>
      </c>
      <c r="D554" s="16">
        <v>45759</v>
      </c>
      <c r="E554" s="16">
        <v>45811</v>
      </c>
      <c r="F554" s="14" t="s">
        <v>2804</v>
      </c>
      <c r="G554" s="14"/>
      <c r="H554" s="14" t="s">
        <v>2805</v>
      </c>
      <c r="I554" s="15">
        <v>17.489999999999998</v>
      </c>
      <c r="J554" s="77">
        <v>3</v>
      </c>
      <c r="K554" s="92"/>
    </row>
    <row r="555" spans="1:11" ht="30" x14ac:dyDescent="0.25">
      <c r="A555" s="14" t="s">
        <v>1505</v>
      </c>
      <c r="B555" s="14" t="s">
        <v>2744</v>
      </c>
      <c r="C555" s="14" t="s">
        <v>2806</v>
      </c>
      <c r="D555" s="16">
        <v>45743</v>
      </c>
      <c r="E555" s="16">
        <v>45811</v>
      </c>
      <c r="F555" s="14" t="s">
        <v>2807</v>
      </c>
      <c r="G555" s="14" t="s">
        <v>2808</v>
      </c>
      <c r="H555" s="14" t="s">
        <v>2809</v>
      </c>
      <c r="I555" s="15">
        <v>15.95</v>
      </c>
      <c r="J555" s="77">
        <v>3</v>
      </c>
      <c r="K555" s="92"/>
    </row>
    <row r="556" spans="1:11" ht="30" x14ac:dyDescent="0.25">
      <c r="A556" s="14" t="s">
        <v>1505</v>
      </c>
      <c r="B556" s="14" t="s">
        <v>2744</v>
      </c>
      <c r="C556" s="14" t="s">
        <v>2810</v>
      </c>
      <c r="D556" s="16">
        <v>45762</v>
      </c>
      <c r="E556" s="16">
        <v>45811</v>
      </c>
      <c r="F556" s="14" t="s">
        <v>2807</v>
      </c>
      <c r="G556" s="14"/>
      <c r="H556" s="14" t="s">
        <v>2811</v>
      </c>
      <c r="I556" s="15">
        <v>19.98</v>
      </c>
      <c r="J556" s="77">
        <v>3</v>
      </c>
      <c r="K556" s="92"/>
    </row>
    <row r="557" spans="1:11" ht="40" x14ac:dyDescent="0.25">
      <c r="A557" s="14" t="s">
        <v>1505</v>
      </c>
      <c r="B557" s="14" t="s">
        <v>2744</v>
      </c>
      <c r="C557" s="14" t="s">
        <v>2812</v>
      </c>
      <c r="D557" s="16">
        <v>45749</v>
      </c>
      <c r="E557" s="16">
        <v>45811</v>
      </c>
      <c r="F557" s="14" t="s">
        <v>2813</v>
      </c>
      <c r="G557" s="14"/>
      <c r="H557" s="14" t="s">
        <v>2811</v>
      </c>
      <c r="I557" s="15">
        <v>23.98</v>
      </c>
      <c r="J557" s="77">
        <v>3</v>
      </c>
      <c r="K557" s="92"/>
    </row>
    <row r="558" spans="1:11" ht="40" x14ac:dyDescent="0.25">
      <c r="A558" s="14" t="s">
        <v>1505</v>
      </c>
      <c r="B558" s="14" t="s">
        <v>2744</v>
      </c>
      <c r="C558" s="14" t="s">
        <v>2814</v>
      </c>
      <c r="D558" s="16" t="s">
        <v>2815</v>
      </c>
      <c r="E558" s="16">
        <v>45811</v>
      </c>
      <c r="F558" s="14" t="s">
        <v>2816</v>
      </c>
      <c r="G558" s="14" t="s">
        <v>2421</v>
      </c>
      <c r="H558" s="14" t="s">
        <v>2422</v>
      </c>
      <c r="I558" s="15">
        <v>216.74</v>
      </c>
      <c r="J558" s="77">
        <v>3</v>
      </c>
      <c r="K558" s="92"/>
    </row>
    <row r="559" spans="1:11" ht="30" x14ac:dyDescent="0.25">
      <c r="A559" s="14" t="s">
        <v>1505</v>
      </c>
      <c r="B559" s="14" t="s">
        <v>2817</v>
      </c>
      <c r="C559" s="14" t="s">
        <v>2818</v>
      </c>
      <c r="D559" s="16">
        <v>45670</v>
      </c>
      <c r="E559" s="16">
        <v>45811</v>
      </c>
      <c r="F559" s="14" t="s">
        <v>2819</v>
      </c>
      <c r="G559" s="14" t="s">
        <v>2820</v>
      </c>
      <c r="H559" s="14" t="s">
        <v>2821</v>
      </c>
      <c r="I559" s="15">
        <v>77.3</v>
      </c>
      <c r="J559" s="77">
        <v>3</v>
      </c>
      <c r="K559" s="92"/>
    </row>
    <row r="560" spans="1:11" ht="30" x14ac:dyDescent="0.25">
      <c r="A560" s="14" t="s">
        <v>1505</v>
      </c>
      <c r="B560" s="14" t="s">
        <v>2817</v>
      </c>
      <c r="C560" s="14" t="s">
        <v>2822</v>
      </c>
      <c r="D560" s="16" t="s">
        <v>2823</v>
      </c>
      <c r="E560" s="16">
        <v>45811</v>
      </c>
      <c r="F560" s="14" t="s">
        <v>2824</v>
      </c>
      <c r="G560" s="14" t="s">
        <v>2825</v>
      </c>
      <c r="H560" s="14" t="s">
        <v>2826</v>
      </c>
      <c r="I560" s="15">
        <v>69</v>
      </c>
      <c r="J560" s="77">
        <v>3</v>
      </c>
      <c r="K560" s="92"/>
    </row>
    <row r="561" spans="1:11" ht="40" x14ac:dyDescent="0.25">
      <c r="A561" s="14" t="s">
        <v>1505</v>
      </c>
      <c r="B561" s="14" t="s">
        <v>2817</v>
      </c>
      <c r="C561" s="14" t="s">
        <v>2827</v>
      </c>
      <c r="D561" s="16">
        <v>45746</v>
      </c>
      <c r="E561" s="16">
        <v>45811</v>
      </c>
      <c r="F561" s="14" t="s">
        <v>2828</v>
      </c>
      <c r="G561" s="14" t="s">
        <v>2829</v>
      </c>
      <c r="H561" s="14" t="s">
        <v>2830</v>
      </c>
      <c r="I561" s="15">
        <v>41.8</v>
      </c>
      <c r="J561" s="77">
        <v>3</v>
      </c>
      <c r="K561" s="92"/>
    </row>
    <row r="562" spans="1:11" ht="30" x14ac:dyDescent="0.25">
      <c r="A562" s="14" t="s">
        <v>1505</v>
      </c>
      <c r="B562" s="14" t="s">
        <v>2817</v>
      </c>
      <c r="C562" s="14" t="s">
        <v>2831</v>
      </c>
      <c r="D562" s="16">
        <v>45684</v>
      </c>
      <c r="E562" s="16">
        <v>45811</v>
      </c>
      <c r="F562" s="14" t="s">
        <v>2819</v>
      </c>
      <c r="G562" s="14" t="s">
        <v>2711</v>
      </c>
      <c r="H562" s="14" t="s">
        <v>2712</v>
      </c>
      <c r="I562" s="15">
        <v>50</v>
      </c>
      <c r="J562" s="77">
        <v>3</v>
      </c>
      <c r="K562" s="92"/>
    </row>
    <row r="563" spans="1:11" ht="30" x14ac:dyDescent="0.25">
      <c r="A563" s="14" t="s">
        <v>1505</v>
      </c>
      <c r="B563" s="14" t="s">
        <v>2817</v>
      </c>
      <c r="C563" s="14" t="s">
        <v>2832</v>
      </c>
      <c r="D563" s="16">
        <v>45771</v>
      </c>
      <c r="E563" s="16">
        <v>45811</v>
      </c>
      <c r="F563" s="14" t="s">
        <v>2819</v>
      </c>
      <c r="G563" s="14" t="s">
        <v>2711</v>
      </c>
      <c r="H563" s="14" t="s">
        <v>2712</v>
      </c>
      <c r="I563" s="15">
        <v>59.85</v>
      </c>
      <c r="J563" s="77">
        <v>3</v>
      </c>
      <c r="K563" s="92"/>
    </row>
    <row r="564" spans="1:11" ht="30" x14ac:dyDescent="0.25">
      <c r="A564" s="14" t="s">
        <v>1505</v>
      </c>
      <c r="B564" s="14" t="s">
        <v>2817</v>
      </c>
      <c r="C564" s="14" t="s">
        <v>2833</v>
      </c>
      <c r="D564" s="16">
        <v>45764</v>
      </c>
      <c r="E564" s="16">
        <v>45811</v>
      </c>
      <c r="F564" s="14" t="s">
        <v>2834</v>
      </c>
      <c r="G564" s="14" t="s">
        <v>2835</v>
      </c>
      <c r="H564" s="14" t="s">
        <v>2836</v>
      </c>
      <c r="I564" s="15">
        <v>107.96</v>
      </c>
      <c r="J564" s="77">
        <v>3</v>
      </c>
      <c r="K564" s="92"/>
    </row>
    <row r="565" spans="1:11" ht="40" x14ac:dyDescent="0.25">
      <c r="A565" s="14" t="s">
        <v>1505</v>
      </c>
      <c r="B565" s="14" t="s">
        <v>2817</v>
      </c>
      <c r="C565" s="14" t="s">
        <v>2837</v>
      </c>
      <c r="D565" s="16">
        <v>45694</v>
      </c>
      <c r="E565" s="16">
        <v>45811</v>
      </c>
      <c r="F565" s="14" t="s">
        <v>2838</v>
      </c>
      <c r="G565" s="14" t="s">
        <v>2839</v>
      </c>
      <c r="H565" s="14" t="s">
        <v>2840</v>
      </c>
      <c r="I565" s="15">
        <v>33.520000000000003</v>
      </c>
      <c r="J565" s="77">
        <v>3</v>
      </c>
      <c r="K565" s="92"/>
    </row>
    <row r="566" spans="1:11" ht="60" x14ac:dyDescent="0.25">
      <c r="A566" s="14" t="s">
        <v>1505</v>
      </c>
      <c r="B566" s="14" t="s">
        <v>2817</v>
      </c>
      <c r="C566" s="14" t="s">
        <v>2841</v>
      </c>
      <c r="D566" s="16">
        <v>45661</v>
      </c>
      <c r="E566" s="16">
        <v>45811</v>
      </c>
      <c r="F566" s="14" t="s">
        <v>2842</v>
      </c>
      <c r="G566" s="14" t="s">
        <v>2579</v>
      </c>
      <c r="H566" s="14" t="s">
        <v>2843</v>
      </c>
      <c r="I566" s="15">
        <v>90.96</v>
      </c>
      <c r="J566" s="77">
        <v>3</v>
      </c>
      <c r="K566" s="92"/>
    </row>
    <row r="567" spans="1:11" ht="90" x14ac:dyDescent="0.25">
      <c r="A567" s="14" t="s">
        <v>1505</v>
      </c>
      <c r="B567" s="14" t="s">
        <v>2817</v>
      </c>
      <c r="C567" s="14" t="s">
        <v>2844</v>
      </c>
      <c r="D567" s="16">
        <v>45736</v>
      </c>
      <c r="E567" s="16">
        <v>45811</v>
      </c>
      <c r="F567" s="14" t="s">
        <v>2845</v>
      </c>
      <c r="G567" s="14"/>
      <c r="H567" s="14" t="s">
        <v>2846</v>
      </c>
      <c r="I567" s="15">
        <v>317.98</v>
      </c>
      <c r="J567" s="77">
        <v>3</v>
      </c>
      <c r="K567" s="92"/>
    </row>
    <row r="568" spans="1:11" ht="30" x14ac:dyDescent="0.25">
      <c r="A568" s="14" t="s">
        <v>1505</v>
      </c>
      <c r="B568" s="14" t="s">
        <v>2817</v>
      </c>
      <c r="C568" s="14" t="s">
        <v>2847</v>
      </c>
      <c r="D568" s="16">
        <v>45783</v>
      </c>
      <c r="E568" s="16">
        <v>45811</v>
      </c>
      <c r="F568" s="14" t="s">
        <v>2848</v>
      </c>
      <c r="G568" s="14" t="s">
        <v>2808</v>
      </c>
      <c r="H568" s="14" t="s">
        <v>2809</v>
      </c>
      <c r="I568" s="15">
        <v>30.9</v>
      </c>
      <c r="J568" s="77">
        <v>3</v>
      </c>
      <c r="K568" s="92"/>
    </row>
    <row r="569" spans="1:11" ht="40" x14ac:dyDescent="0.25">
      <c r="A569" s="14" t="s">
        <v>1505</v>
      </c>
      <c r="B569" s="14" t="s">
        <v>2817</v>
      </c>
      <c r="C569" s="14" t="s">
        <v>2849</v>
      </c>
      <c r="D569" s="16">
        <v>45791</v>
      </c>
      <c r="E569" s="16">
        <v>45811</v>
      </c>
      <c r="F569" s="14" t="s">
        <v>2838</v>
      </c>
      <c r="G569" s="14" t="s">
        <v>2711</v>
      </c>
      <c r="H569" s="14" t="s">
        <v>2712</v>
      </c>
      <c r="I569" s="15">
        <v>78.83</v>
      </c>
      <c r="J569" s="77">
        <v>3</v>
      </c>
      <c r="K569" s="92"/>
    </row>
    <row r="570" spans="1:11" ht="30" x14ac:dyDescent="0.25">
      <c r="A570" s="14" t="s">
        <v>1505</v>
      </c>
      <c r="B570" s="14" t="s">
        <v>2817</v>
      </c>
      <c r="C570" s="14" t="s">
        <v>2850</v>
      </c>
      <c r="D570" s="16">
        <v>45771</v>
      </c>
      <c r="E570" s="16">
        <v>45811</v>
      </c>
      <c r="F570" s="14" t="s">
        <v>2819</v>
      </c>
      <c r="G570" s="14" t="s">
        <v>2820</v>
      </c>
      <c r="H570" s="14" t="s">
        <v>2821</v>
      </c>
      <c r="I570" s="15">
        <v>41.9</v>
      </c>
      <c r="J570" s="77">
        <v>3</v>
      </c>
      <c r="K570" s="92"/>
    </row>
    <row r="571" spans="1:11" ht="50" x14ac:dyDescent="0.25">
      <c r="A571" s="14" t="s">
        <v>1505</v>
      </c>
      <c r="B571" s="14" t="s">
        <v>2851</v>
      </c>
      <c r="C571" s="14" t="s">
        <v>2852</v>
      </c>
      <c r="D571" s="16">
        <v>45700</v>
      </c>
      <c r="E571" s="16">
        <v>45812</v>
      </c>
      <c r="F571" s="14" t="s">
        <v>2853</v>
      </c>
      <c r="G571" s="14" t="s">
        <v>2854</v>
      </c>
      <c r="H571" s="14" t="s">
        <v>2855</v>
      </c>
      <c r="I571" s="15">
        <v>24</v>
      </c>
      <c r="J571" s="77">
        <v>2</v>
      </c>
      <c r="K571" s="92"/>
    </row>
    <row r="572" spans="1:11" ht="50" x14ac:dyDescent="0.25">
      <c r="A572" s="14" t="s">
        <v>1505</v>
      </c>
      <c r="B572" s="14" t="s">
        <v>2851</v>
      </c>
      <c r="C572" s="14" t="s">
        <v>2856</v>
      </c>
      <c r="D572" s="16">
        <v>45700</v>
      </c>
      <c r="E572" s="16">
        <v>45812</v>
      </c>
      <c r="F572" s="14" t="s">
        <v>2857</v>
      </c>
      <c r="G572" s="14" t="s">
        <v>2858</v>
      </c>
      <c r="H572" s="14" t="s">
        <v>2859</v>
      </c>
      <c r="I572" s="15">
        <v>300</v>
      </c>
      <c r="J572" s="77">
        <v>2</v>
      </c>
      <c r="K572" s="92"/>
    </row>
    <row r="573" spans="1:11" ht="50" x14ac:dyDescent="0.25">
      <c r="A573" s="14" t="s">
        <v>1505</v>
      </c>
      <c r="B573" s="14" t="s">
        <v>2851</v>
      </c>
      <c r="C573" s="14" t="s">
        <v>2548</v>
      </c>
      <c r="D573" s="16">
        <v>45693</v>
      </c>
      <c r="E573" s="16">
        <v>45812</v>
      </c>
      <c r="F573" s="14" t="s">
        <v>2860</v>
      </c>
      <c r="G573" s="14" t="s">
        <v>2861</v>
      </c>
      <c r="H573" s="14" t="s">
        <v>2862</v>
      </c>
      <c r="I573" s="15">
        <v>240</v>
      </c>
      <c r="J573" s="77">
        <v>2</v>
      </c>
      <c r="K573" s="92"/>
    </row>
    <row r="574" spans="1:11" ht="60" x14ac:dyDescent="0.25">
      <c r="A574" s="14" t="s">
        <v>1505</v>
      </c>
      <c r="B574" s="14" t="s">
        <v>2851</v>
      </c>
      <c r="C574" s="14" t="s">
        <v>1519</v>
      </c>
      <c r="D574" s="16">
        <v>45693</v>
      </c>
      <c r="E574" s="16">
        <v>45812</v>
      </c>
      <c r="F574" s="14" t="s">
        <v>2863</v>
      </c>
      <c r="G574" s="14" t="s">
        <v>2861</v>
      </c>
      <c r="H574" s="14" t="s">
        <v>2862</v>
      </c>
      <c r="I574" s="15">
        <v>196</v>
      </c>
      <c r="J574" s="77">
        <v>2</v>
      </c>
      <c r="K574" s="92"/>
    </row>
    <row r="575" spans="1:11" ht="50" x14ac:dyDescent="0.25">
      <c r="A575" s="14" t="s">
        <v>1505</v>
      </c>
      <c r="B575" s="14" t="s">
        <v>2851</v>
      </c>
      <c r="C575" s="14" t="s">
        <v>1519</v>
      </c>
      <c r="D575" s="16">
        <v>45693</v>
      </c>
      <c r="E575" s="16">
        <v>45812</v>
      </c>
      <c r="F575" s="14" t="s">
        <v>2864</v>
      </c>
      <c r="G575" s="14" t="s">
        <v>2861</v>
      </c>
      <c r="H575" s="14" t="s">
        <v>2862</v>
      </c>
      <c r="I575" s="15">
        <v>84</v>
      </c>
      <c r="J575" s="77">
        <v>2</v>
      </c>
      <c r="K575" s="92"/>
    </row>
    <row r="576" spans="1:11" ht="90" x14ac:dyDescent="0.25">
      <c r="A576" s="14" t="s">
        <v>1505</v>
      </c>
      <c r="B576" s="14" t="s">
        <v>2851</v>
      </c>
      <c r="C576" s="14" t="s">
        <v>2851</v>
      </c>
      <c r="D576" s="16" t="s">
        <v>2865</v>
      </c>
      <c r="E576" s="16">
        <v>45812</v>
      </c>
      <c r="F576" s="14" t="s">
        <v>2866</v>
      </c>
      <c r="G576" s="14"/>
      <c r="H576" s="14" t="s">
        <v>2867</v>
      </c>
      <c r="I576" s="15">
        <v>3240</v>
      </c>
      <c r="J576" s="77">
        <v>2</v>
      </c>
      <c r="K576" s="92"/>
    </row>
    <row r="577" spans="1:11" ht="20" x14ac:dyDescent="0.25">
      <c r="A577" s="14" t="s">
        <v>1505</v>
      </c>
      <c r="B577" s="14" t="s">
        <v>2868</v>
      </c>
      <c r="C577" s="14" t="s">
        <v>2869</v>
      </c>
      <c r="D577" s="16">
        <v>45807</v>
      </c>
      <c r="E577" s="16">
        <v>45812</v>
      </c>
      <c r="F577" s="14" t="s">
        <v>2870</v>
      </c>
      <c r="G577" s="14" t="s">
        <v>1665</v>
      </c>
      <c r="H577" s="14" t="s">
        <v>1666</v>
      </c>
      <c r="I577" s="15">
        <v>54.88</v>
      </c>
      <c r="J577" s="77">
        <v>4</v>
      </c>
      <c r="K577" s="92"/>
    </row>
    <row r="578" spans="1:11" ht="80" x14ac:dyDescent="0.25">
      <c r="A578" s="14" t="s">
        <v>1505</v>
      </c>
      <c r="B578" s="14" t="s">
        <v>2871</v>
      </c>
      <c r="C578" s="14" t="s">
        <v>2871</v>
      </c>
      <c r="D578" s="16">
        <v>45812</v>
      </c>
      <c r="E578" s="16"/>
      <c r="F578" s="14" t="s">
        <v>2872</v>
      </c>
      <c r="G578" s="14"/>
      <c r="H578" s="14" t="s">
        <v>2873</v>
      </c>
      <c r="I578" s="15">
        <v>800</v>
      </c>
      <c r="J578" s="77">
        <v>2</v>
      </c>
      <c r="K578" s="92"/>
    </row>
    <row r="579" spans="1:11" ht="20" x14ac:dyDescent="0.25">
      <c r="A579" s="14" t="s">
        <v>1505</v>
      </c>
      <c r="B579" s="14" t="s">
        <v>2874</v>
      </c>
      <c r="C579" s="14" t="s">
        <v>2875</v>
      </c>
      <c r="D579" s="16">
        <v>45778</v>
      </c>
      <c r="E579" s="16">
        <v>45812</v>
      </c>
      <c r="F579" s="14" t="s">
        <v>2876</v>
      </c>
      <c r="G579" s="14" t="s">
        <v>2877</v>
      </c>
      <c r="H579" s="14" t="s">
        <v>2878</v>
      </c>
      <c r="I579" s="15">
        <v>60.76</v>
      </c>
      <c r="J579" s="77">
        <v>4</v>
      </c>
      <c r="K579" s="92"/>
    </row>
    <row r="580" spans="1:11" ht="20" x14ac:dyDescent="0.25">
      <c r="A580" s="14" t="s">
        <v>1505</v>
      </c>
      <c r="B580" s="14" t="s">
        <v>2879</v>
      </c>
      <c r="C580" s="14" t="s">
        <v>2880</v>
      </c>
      <c r="D580" s="16">
        <v>45800</v>
      </c>
      <c r="E580" s="16">
        <v>45812</v>
      </c>
      <c r="F580" s="14" t="s">
        <v>2881</v>
      </c>
      <c r="G580" s="14" t="s">
        <v>2882</v>
      </c>
      <c r="H580" s="14" t="s">
        <v>2883</v>
      </c>
      <c r="I580" s="15">
        <v>56.31</v>
      </c>
      <c r="J580" s="77">
        <v>4</v>
      </c>
      <c r="K580" s="92"/>
    </row>
    <row r="581" spans="1:11" ht="20" x14ac:dyDescent="0.25">
      <c r="A581" s="14" t="s">
        <v>1505</v>
      </c>
      <c r="B581" s="14" t="s">
        <v>2884</v>
      </c>
      <c r="C581" s="14" t="s">
        <v>2885</v>
      </c>
      <c r="D581" s="16">
        <v>45804</v>
      </c>
      <c r="E581" s="16">
        <v>45812</v>
      </c>
      <c r="F581" s="14" t="s">
        <v>2886</v>
      </c>
      <c r="G581" s="14" t="s">
        <v>1665</v>
      </c>
      <c r="H581" s="14" t="s">
        <v>1666</v>
      </c>
      <c r="I581" s="15">
        <v>51.28</v>
      </c>
      <c r="J581" s="77">
        <v>4</v>
      </c>
      <c r="K581" s="92"/>
    </row>
    <row r="582" spans="1:11" ht="50" x14ac:dyDescent="0.25">
      <c r="A582" s="14" t="s">
        <v>1505</v>
      </c>
      <c r="B582" s="14" t="s">
        <v>2887</v>
      </c>
      <c r="C582" s="14" t="s">
        <v>2556</v>
      </c>
      <c r="D582" s="16">
        <v>45677</v>
      </c>
      <c r="E582" s="16">
        <v>45812</v>
      </c>
      <c r="F582" s="14" t="s">
        <v>2888</v>
      </c>
      <c r="G582" s="14" t="s">
        <v>2236</v>
      </c>
      <c r="H582" s="14" t="s">
        <v>2237</v>
      </c>
      <c r="I582" s="15">
        <v>301</v>
      </c>
      <c r="J582" s="77">
        <v>2</v>
      </c>
      <c r="K582" s="92"/>
    </row>
    <row r="583" spans="1:11" ht="50" x14ac:dyDescent="0.25">
      <c r="A583" s="14" t="s">
        <v>1505</v>
      </c>
      <c r="B583" s="14" t="s">
        <v>2887</v>
      </c>
      <c r="C583" s="14" t="s">
        <v>2889</v>
      </c>
      <c r="D583" s="16">
        <v>45750</v>
      </c>
      <c r="E583" s="16">
        <v>45812</v>
      </c>
      <c r="F583" s="14" t="s">
        <v>2890</v>
      </c>
      <c r="G583" s="14" t="s">
        <v>2891</v>
      </c>
      <c r="H583" s="14" t="s">
        <v>2892</v>
      </c>
      <c r="I583" s="15">
        <v>350</v>
      </c>
      <c r="J583" s="77">
        <v>2</v>
      </c>
      <c r="K583" s="92"/>
    </row>
    <row r="584" spans="1:11" ht="40" x14ac:dyDescent="0.25">
      <c r="A584" s="14" t="s">
        <v>1505</v>
      </c>
      <c r="B584" s="14" t="s">
        <v>2887</v>
      </c>
      <c r="C584" s="14" t="s">
        <v>2893</v>
      </c>
      <c r="D584" s="16">
        <v>45762</v>
      </c>
      <c r="E584" s="16">
        <v>45812</v>
      </c>
      <c r="F584" s="14" t="s">
        <v>2894</v>
      </c>
      <c r="G584" s="14" t="s">
        <v>2895</v>
      </c>
      <c r="H584" s="14" t="s">
        <v>2896</v>
      </c>
      <c r="I584" s="15">
        <v>1503.05</v>
      </c>
      <c r="J584" s="77">
        <v>2</v>
      </c>
      <c r="K584" s="92"/>
    </row>
    <row r="585" spans="1:11" ht="60" x14ac:dyDescent="0.25">
      <c r="A585" s="14" t="s">
        <v>1505</v>
      </c>
      <c r="B585" s="14" t="s">
        <v>2887</v>
      </c>
      <c r="C585" s="14" t="s">
        <v>2897</v>
      </c>
      <c r="D585" s="16">
        <v>45773</v>
      </c>
      <c r="E585" s="16">
        <v>45812</v>
      </c>
      <c r="F585" s="14" t="s">
        <v>2898</v>
      </c>
      <c r="G585" s="14" t="s">
        <v>2895</v>
      </c>
      <c r="H585" s="14" t="s">
        <v>2896</v>
      </c>
      <c r="I585" s="15">
        <v>3845.95</v>
      </c>
      <c r="J585" s="77">
        <v>2</v>
      </c>
      <c r="K585" s="92"/>
    </row>
    <row r="586" spans="1:11" ht="50" x14ac:dyDescent="0.25">
      <c r="A586" s="14" t="s">
        <v>1505</v>
      </c>
      <c r="B586" s="14" t="s">
        <v>2887</v>
      </c>
      <c r="C586" s="14" t="s">
        <v>2897</v>
      </c>
      <c r="D586" s="16">
        <v>45773</v>
      </c>
      <c r="E586" s="16">
        <v>45812</v>
      </c>
      <c r="F586" s="14" t="s">
        <v>2899</v>
      </c>
      <c r="G586" s="14" t="s">
        <v>2895</v>
      </c>
      <c r="H586" s="14" t="s">
        <v>2896</v>
      </c>
      <c r="I586" s="15">
        <v>94.05</v>
      </c>
      <c r="J586" s="77">
        <v>2</v>
      </c>
      <c r="K586" s="92"/>
    </row>
    <row r="587" spans="1:11" ht="80" x14ac:dyDescent="0.25">
      <c r="A587" s="14" t="s">
        <v>1505</v>
      </c>
      <c r="B587" s="14" t="s">
        <v>2900</v>
      </c>
      <c r="C587" s="14" t="s">
        <v>2901</v>
      </c>
      <c r="D587" s="16">
        <v>45762</v>
      </c>
      <c r="E587" s="16">
        <v>45812</v>
      </c>
      <c r="F587" s="14" t="s">
        <v>2902</v>
      </c>
      <c r="G587" s="14" t="s">
        <v>2480</v>
      </c>
      <c r="H587" s="14" t="s">
        <v>2903</v>
      </c>
      <c r="I587" s="15">
        <v>700</v>
      </c>
      <c r="J587" s="77">
        <v>3</v>
      </c>
      <c r="K587" s="92"/>
    </row>
    <row r="588" spans="1:11" ht="30" x14ac:dyDescent="0.25">
      <c r="A588" s="14" t="s">
        <v>1505</v>
      </c>
      <c r="B588" s="14" t="s">
        <v>2904</v>
      </c>
      <c r="C588" s="14" t="s">
        <v>2905</v>
      </c>
      <c r="D588" s="16">
        <v>45664</v>
      </c>
      <c r="E588" s="16">
        <v>45812</v>
      </c>
      <c r="F588" s="14" t="s">
        <v>2906</v>
      </c>
      <c r="G588" s="14" t="s">
        <v>2907</v>
      </c>
      <c r="H588" s="14" t="s">
        <v>2908</v>
      </c>
      <c r="I588" s="15">
        <v>44.95</v>
      </c>
      <c r="J588" s="77">
        <v>3</v>
      </c>
      <c r="K588" s="92"/>
    </row>
    <row r="589" spans="1:11" ht="40" x14ac:dyDescent="0.25">
      <c r="A589" s="14" t="s">
        <v>1505</v>
      </c>
      <c r="B589" s="14" t="s">
        <v>2904</v>
      </c>
      <c r="C589" s="14" t="s">
        <v>2909</v>
      </c>
      <c r="D589" s="16">
        <v>45752</v>
      </c>
      <c r="E589" s="16">
        <v>45812</v>
      </c>
      <c r="F589" s="14" t="s">
        <v>2910</v>
      </c>
      <c r="G589" s="14"/>
      <c r="H589" s="14" t="s">
        <v>2911</v>
      </c>
      <c r="I589" s="15">
        <v>519</v>
      </c>
      <c r="J589" s="77">
        <v>3</v>
      </c>
      <c r="K589" s="92"/>
    </row>
    <row r="590" spans="1:11" ht="30" x14ac:dyDescent="0.25">
      <c r="A590" s="14" t="s">
        <v>1505</v>
      </c>
      <c r="B590" s="14" t="s">
        <v>2904</v>
      </c>
      <c r="C590" s="14" t="s">
        <v>2912</v>
      </c>
      <c r="D590" s="16">
        <v>45755</v>
      </c>
      <c r="E590" s="16">
        <v>45812</v>
      </c>
      <c r="F590" s="14" t="s">
        <v>2913</v>
      </c>
      <c r="G590" s="14"/>
      <c r="H590" s="14" t="s">
        <v>2914</v>
      </c>
      <c r="I590" s="15">
        <v>198.95</v>
      </c>
      <c r="J590" s="77">
        <v>3</v>
      </c>
      <c r="K590" s="92"/>
    </row>
    <row r="591" spans="1:11" ht="30" x14ac:dyDescent="0.25">
      <c r="A591" s="14" t="s">
        <v>1505</v>
      </c>
      <c r="B591" s="14" t="s">
        <v>2904</v>
      </c>
      <c r="C591" s="14" t="s">
        <v>2915</v>
      </c>
      <c r="D591" s="16">
        <v>45764</v>
      </c>
      <c r="E591" s="16">
        <v>45812</v>
      </c>
      <c r="F591" s="14" t="s">
        <v>2913</v>
      </c>
      <c r="G591" s="14" t="s">
        <v>2916</v>
      </c>
      <c r="H591" s="14" t="s">
        <v>2917</v>
      </c>
      <c r="I591" s="15">
        <v>104.06</v>
      </c>
      <c r="J591" s="77">
        <v>3</v>
      </c>
      <c r="K591" s="92"/>
    </row>
    <row r="592" spans="1:11" ht="40" x14ac:dyDescent="0.25">
      <c r="A592" s="14" t="s">
        <v>1505</v>
      </c>
      <c r="B592" s="14" t="s">
        <v>2904</v>
      </c>
      <c r="C592" s="14" t="s">
        <v>2918</v>
      </c>
      <c r="D592" s="16">
        <v>45757</v>
      </c>
      <c r="E592" s="16">
        <v>45812</v>
      </c>
      <c r="F592" s="14" t="s">
        <v>2919</v>
      </c>
      <c r="G592" s="14" t="s">
        <v>2711</v>
      </c>
      <c r="H592" s="14" t="s">
        <v>2712</v>
      </c>
      <c r="I592" s="15">
        <v>11.99</v>
      </c>
      <c r="J592" s="77">
        <v>3</v>
      </c>
      <c r="K592" s="92"/>
    </row>
    <row r="593" spans="1:11" ht="60" x14ac:dyDescent="0.25">
      <c r="A593" s="14" t="s">
        <v>1505</v>
      </c>
      <c r="B593" s="14" t="s">
        <v>2904</v>
      </c>
      <c r="C593" s="14" t="s">
        <v>2920</v>
      </c>
      <c r="D593" s="16" t="s">
        <v>2921</v>
      </c>
      <c r="E593" s="16">
        <v>45812</v>
      </c>
      <c r="F593" s="14" t="s">
        <v>2922</v>
      </c>
      <c r="G593" s="14" t="s">
        <v>2923</v>
      </c>
      <c r="H593" s="14" t="s">
        <v>2924</v>
      </c>
      <c r="I593" s="15">
        <v>58.46</v>
      </c>
      <c r="J593" s="77">
        <v>3</v>
      </c>
      <c r="K593" s="92"/>
    </row>
    <row r="594" spans="1:11" ht="50" x14ac:dyDescent="0.25">
      <c r="A594" s="14" t="s">
        <v>1505</v>
      </c>
      <c r="B594" s="14" t="s">
        <v>2904</v>
      </c>
      <c r="C594" s="14" t="s">
        <v>2925</v>
      </c>
      <c r="D594" s="16">
        <v>45763</v>
      </c>
      <c r="E594" s="16">
        <v>45812</v>
      </c>
      <c r="F594" s="14" t="s">
        <v>2926</v>
      </c>
      <c r="G594" s="14" t="s">
        <v>2927</v>
      </c>
      <c r="H594" s="14" t="s">
        <v>2928</v>
      </c>
      <c r="I594" s="15">
        <v>247.98</v>
      </c>
      <c r="J594" s="77">
        <v>3</v>
      </c>
      <c r="K594" s="92"/>
    </row>
    <row r="595" spans="1:11" ht="60" x14ac:dyDescent="0.25">
      <c r="A595" s="14" t="s">
        <v>1505</v>
      </c>
      <c r="B595" s="14" t="s">
        <v>2904</v>
      </c>
      <c r="C595" s="14" t="s">
        <v>2904</v>
      </c>
      <c r="D595" s="16">
        <v>45812</v>
      </c>
      <c r="E595" s="16"/>
      <c r="F595" s="14" t="s">
        <v>2929</v>
      </c>
      <c r="G595" s="14"/>
      <c r="H595" s="14" t="s">
        <v>2930</v>
      </c>
      <c r="I595" s="15">
        <v>47.94</v>
      </c>
      <c r="J595" s="77">
        <v>3</v>
      </c>
      <c r="K595" s="92"/>
    </row>
    <row r="596" spans="1:11" ht="60" x14ac:dyDescent="0.25">
      <c r="A596" s="14" t="s">
        <v>1505</v>
      </c>
      <c r="B596" s="14" t="s">
        <v>2931</v>
      </c>
      <c r="C596" s="14" t="s">
        <v>2932</v>
      </c>
      <c r="D596" s="16">
        <v>45677</v>
      </c>
      <c r="E596" s="16">
        <v>45812</v>
      </c>
      <c r="F596" s="14" t="s">
        <v>2933</v>
      </c>
      <c r="G596" s="14" t="s">
        <v>2443</v>
      </c>
      <c r="H596" s="14" t="s">
        <v>2444</v>
      </c>
      <c r="I596" s="15">
        <v>821</v>
      </c>
      <c r="J596" s="77">
        <v>3</v>
      </c>
      <c r="K596" s="92"/>
    </row>
    <row r="597" spans="1:11" ht="100" x14ac:dyDescent="0.25">
      <c r="A597" s="14" t="s">
        <v>1505</v>
      </c>
      <c r="B597" s="14" t="s">
        <v>2931</v>
      </c>
      <c r="C597" s="14" t="s">
        <v>2931</v>
      </c>
      <c r="D597" s="16">
        <v>45670</v>
      </c>
      <c r="E597" s="16">
        <v>45812</v>
      </c>
      <c r="F597" s="14" t="s">
        <v>2934</v>
      </c>
      <c r="G597" s="14"/>
      <c r="H597" s="14" t="s">
        <v>2446</v>
      </c>
      <c r="I597" s="15">
        <v>104</v>
      </c>
      <c r="J597" s="77">
        <v>3</v>
      </c>
      <c r="K597" s="92"/>
    </row>
    <row r="598" spans="1:11" ht="100" x14ac:dyDescent="0.25">
      <c r="A598" s="14" t="s">
        <v>1505</v>
      </c>
      <c r="B598" s="14" t="s">
        <v>2931</v>
      </c>
      <c r="C598" s="14" t="s">
        <v>2935</v>
      </c>
      <c r="D598" s="16">
        <v>45668</v>
      </c>
      <c r="E598" s="16">
        <v>45812</v>
      </c>
      <c r="F598" s="14" t="s">
        <v>2936</v>
      </c>
      <c r="G598" s="14"/>
      <c r="H598" s="14" t="s">
        <v>2937</v>
      </c>
      <c r="I598" s="15">
        <v>75</v>
      </c>
      <c r="J598" s="77">
        <v>3</v>
      </c>
      <c r="K598" s="92"/>
    </row>
    <row r="599" spans="1:11" ht="12.5" x14ac:dyDescent="0.25">
      <c r="A599" s="14" t="s">
        <v>1505</v>
      </c>
      <c r="B599" s="14" t="s">
        <v>2938</v>
      </c>
      <c r="C599" s="14" t="s">
        <v>2939</v>
      </c>
      <c r="D599" s="16">
        <v>45813</v>
      </c>
      <c r="E599" s="16"/>
      <c r="F599" s="14" t="s">
        <v>2940</v>
      </c>
      <c r="G599" s="14" t="s">
        <v>2193</v>
      </c>
      <c r="H599" s="14" t="s">
        <v>2194</v>
      </c>
      <c r="I599" s="15">
        <v>10.25</v>
      </c>
      <c r="J599" s="77">
        <v>4</v>
      </c>
      <c r="K599" s="92"/>
    </row>
    <row r="600" spans="1:11" ht="30" x14ac:dyDescent="0.25">
      <c r="A600" s="14" t="s">
        <v>1505</v>
      </c>
      <c r="B600" s="14" t="s">
        <v>2941</v>
      </c>
      <c r="C600" s="14" t="s">
        <v>2942</v>
      </c>
      <c r="D600" s="16">
        <v>45817</v>
      </c>
      <c r="E600" s="16"/>
      <c r="F600" s="14" t="s">
        <v>2943</v>
      </c>
      <c r="G600" s="14" t="s">
        <v>2944</v>
      </c>
      <c r="H600" s="14" t="s">
        <v>2945</v>
      </c>
      <c r="I600" s="15">
        <v>200</v>
      </c>
      <c r="J600" s="77">
        <v>5</v>
      </c>
      <c r="K600" s="92"/>
    </row>
    <row r="601" spans="1:11" ht="30" x14ac:dyDescent="0.25">
      <c r="A601" s="14" t="s">
        <v>1505</v>
      </c>
      <c r="B601" s="14" t="s">
        <v>2946</v>
      </c>
      <c r="C601" s="14" t="s">
        <v>2947</v>
      </c>
      <c r="D601" s="16">
        <v>45807</v>
      </c>
      <c r="E601" s="16">
        <v>45817</v>
      </c>
      <c r="F601" s="14" t="s">
        <v>2948</v>
      </c>
      <c r="G601" s="14" t="s">
        <v>2949</v>
      </c>
      <c r="H601" s="14" t="s">
        <v>2950</v>
      </c>
      <c r="I601" s="15">
        <v>90</v>
      </c>
      <c r="J601" s="77">
        <v>4</v>
      </c>
      <c r="K601" s="92"/>
    </row>
    <row r="602" spans="1:11" ht="40" x14ac:dyDescent="0.25">
      <c r="A602" s="14" t="s">
        <v>1505</v>
      </c>
      <c r="B602" s="14" t="s">
        <v>2951</v>
      </c>
      <c r="C602" s="14" t="s">
        <v>2952</v>
      </c>
      <c r="D602" s="16">
        <v>45762</v>
      </c>
      <c r="E602" s="16">
        <v>45817</v>
      </c>
      <c r="F602" s="14" t="s">
        <v>2953</v>
      </c>
      <c r="G602" s="14"/>
      <c r="H602" s="14" t="s">
        <v>2649</v>
      </c>
      <c r="I602" s="15">
        <v>212.33</v>
      </c>
      <c r="J602" s="77">
        <v>2</v>
      </c>
      <c r="K602" s="92"/>
    </row>
    <row r="603" spans="1:11" ht="50" x14ac:dyDescent="0.25">
      <c r="A603" s="14" t="s">
        <v>1505</v>
      </c>
      <c r="B603" s="14" t="s">
        <v>2951</v>
      </c>
      <c r="C603" s="14" t="s">
        <v>2954</v>
      </c>
      <c r="D603" s="16">
        <v>45771</v>
      </c>
      <c r="E603" s="16">
        <v>45817</v>
      </c>
      <c r="F603" s="14" t="s">
        <v>2955</v>
      </c>
      <c r="G603" s="14" t="s">
        <v>2956</v>
      </c>
      <c r="H603" s="14" t="s">
        <v>2957</v>
      </c>
      <c r="I603" s="15">
        <v>387.67</v>
      </c>
      <c r="J603" s="77">
        <v>2</v>
      </c>
      <c r="K603" s="92"/>
    </row>
    <row r="604" spans="1:11" ht="40" x14ac:dyDescent="0.25">
      <c r="A604" s="14" t="s">
        <v>1505</v>
      </c>
      <c r="B604" s="14" t="s">
        <v>2951</v>
      </c>
      <c r="C604" s="14" t="s">
        <v>2954</v>
      </c>
      <c r="D604" s="16">
        <v>45771</v>
      </c>
      <c r="E604" s="16">
        <v>45817</v>
      </c>
      <c r="F604" s="14" t="s">
        <v>2958</v>
      </c>
      <c r="G604" s="14" t="s">
        <v>2956</v>
      </c>
      <c r="H604" s="14" t="s">
        <v>2957</v>
      </c>
      <c r="I604" s="15">
        <v>12.33</v>
      </c>
      <c r="J604" s="77">
        <v>2</v>
      </c>
      <c r="K604" s="92"/>
    </row>
    <row r="605" spans="1:11" ht="30" x14ac:dyDescent="0.25">
      <c r="A605" s="14" t="s">
        <v>1505</v>
      </c>
      <c r="B605" s="14" t="s">
        <v>2951</v>
      </c>
      <c r="C605" s="14" t="s">
        <v>2959</v>
      </c>
      <c r="D605" s="16">
        <v>45666</v>
      </c>
      <c r="E605" s="16">
        <v>45817</v>
      </c>
      <c r="F605" s="14" t="s">
        <v>2960</v>
      </c>
      <c r="G605" s="14"/>
      <c r="H605" s="14" t="s">
        <v>2649</v>
      </c>
      <c r="I605" s="15">
        <v>260.02</v>
      </c>
      <c r="J605" s="77">
        <v>2</v>
      </c>
      <c r="K605" s="92"/>
    </row>
    <row r="606" spans="1:11" ht="30" x14ac:dyDescent="0.25">
      <c r="A606" s="14" t="s">
        <v>1505</v>
      </c>
      <c r="B606" s="14" t="s">
        <v>2951</v>
      </c>
      <c r="C606" s="14" t="s">
        <v>2961</v>
      </c>
      <c r="D606" s="16" t="s">
        <v>2962</v>
      </c>
      <c r="E606" s="16">
        <v>45817</v>
      </c>
      <c r="F606" s="14" t="s">
        <v>2963</v>
      </c>
      <c r="G606" s="14" t="s">
        <v>2417</v>
      </c>
      <c r="H606" s="14" t="s">
        <v>2418</v>
      </c>
      <c r="I606" s="15">
        <v>140.88</v>
      </c>
      <c r="J606" s="77">
        <v>2</v>
      </c>
      <c r="K606" s="92"/>
    </row>
    <row r="607" spans="1:11" ht="30" x14ac:dyDescent="0.25">
      <c r="A607" s="14" t="s">
        <v>1505</v>
      </c>
      <c r="B607" s="14" t="s">
        <v>2951</v>
      </c>
      <c r="C607" s="14" t="s">
        <v>2964</v>
      </c>
      <c r="D607" s="16">
        <v>45699</v>
      </c>
      <c r="E607" s="16">
        <v>45817</v>
      </c>
      <c r="F607" s="14" t="s">
        <v>2965</v>
      </c>
      <c r="G607" s="14"/>
      <c r="H607" s="14" t="s">
        <v>2966</v>
      </c>
      <c r="I607" s="15">
        <v>39.950000000000003</v>
      </c>
      <c r="J607" s="77">
        <v>2</v>
      </c>
      <c r="K607" s="92"/>
    </row>
    <row r="608" spans="1:11" ht="60" x14ac:dyDescent="0.25">
      <c r="A608" s="14" t="s">
        <v>1505</v>
      </c>
      <c r="B608" s="14" t="s">
        <v>2951</v>
      </c>
      <c r="C608" s="14" t="s">
        <v>2954</v>
      </c>
      <c r="D608" s="16">
        <v>45681</v>
      </c>
      <c r="E608" s="16">
        <v>45817</v>
      </c>
      <c r="F608" s="14" t="s">
        <v>2967</v>
      </c>
      <c r="G608" s="14" t="s">
        <v>2968</v>
      </c>
      <c r="H608" s="14" t="s">
        <v>2969</v>
      </c>
      <c r="I608" s="15">
        <v>108</v>
      </c>
      <c r="J608" s="77">
        <v>2</v>
      </c>
      <c r="K608" s="92"/>
    </row>
    <row r="609" spans="1:11" ht="30" x14ac:dyDescent="0.25">
      <c r="A609" s="14" t="s">
        <v>1505</v>
      </c>
      <c r="B609" s="14" t="s">
        <v>2951</v>
      </c>
      <c r="C609" s="14" t="s">
        <v>2970</v>
      </c>
      <c r="D609" s="16">
        <v>45789</v>
      </c>
      <c r="E609" s="16">
        <v>45817</v>
      </c>
      <c r="F609" s="14" t="s">
        <v>2963</v>
      </c>
      <c r="G609" s="14"/>
      <c r="H609" s="14" t="s">
        <v>2649</v>
      </c>
      <c r="I609" s="15">
        <v>27.25</v>
      </c>
      <c r="J609" s="77">
        <v>2</v>
      </c>
      <c r="K609" s="92"/>
    </row>
    <row r="610" spans="1:11" ht="30" x14ac:dyDescent="0.25">
      <c r="A610" s="14" t="s">
        <v>1505</v>
      </c>
      <c r="B610" s="14" t="s">
        <v>2971</v>
      </c>
      <c r="C610" s="14" t="s">
        <v>2972</v>
      </c>
      <c r="D610" s="16">
        <v>45817</v>
      </c>
      <c r="E610" s="16"/>
      <c r="F610" s="14" t="s">
        <v>2973</v>
      </c>
      <c r="G610" s="14" t="s">
        <v>2974</v>
      </c>
      <c r="H610" s="14" t="s">
        <v>2975</v>
      </c>
      <c r="I610" s="15">
        <v>608.85</v>
      </c>
      <c r="J610" s="77">
        <v>5</v>
      </c>
      <c r="K610" s="92"/>
    </row>
    <row r="611" spans="1:11" ht="20" x14ac:dyDescent="0.25">
      <c r="A611" s="14" t="s">
        <v>1505</v>
      </c>
      <c r="B611" s="14" t="s">
        <v>2976</v>
      </c>
      <c r="C611" s="14" t="s">
        <v>2977</v>
      </c>
      <c r="D611" s="16">
        <v>45817</v>
      </c>
      <c r="E611" s="16"/>
      <c r="F611" s="14" t="s">
        <v>2978</v>
      </c>
      <c r="G611" s="14" t="s">
        <v>2979</v>
      </c>
      <c r="H611" s="14" t="s">
        <v>2980</v>
      </c>
      <c r="I611" s="15">
        <v>1688.43</v>
      </c>
      <c r="J611" s="77">
        <v>5</v>
      </c>
      <c r="K611" s="92"/>
    </row>
    <row r="612" spans="1:11" ht="20" x14ac:dyDescent="0.25">
      <c r="A612" s="14" t="s">
        <v>1505</v>
      </c>
      <c r="B612" s="14" t="s">
        <v>2981</v>
      </c>
      <c r="C612" s="14" t="s">
        <v>2981</v>
      </c>
      <c r="D612" s="16">
        <v>45832</v>
      </c>
      <c r="E612" s="16"/>
      <c r="F612" s="14" t="s">
        <v>2982</v>
      </c>
      <c r="G612" s="14"/>
      <c r="H612" s="14" t="s">
        <v>1534</v>
      </c>
      <c r="I612" s="15">
        <v>388.34</v>
      </c>
      <c r="J612" s="77">
        <v>5</v>
      </c>
      <c r="K612" s="92"/>
    </row>
    <row r="613" spans="1:11" ht="40" x14ac:dyDescent="0.25">
      <c r="A613" s="14" t="s">
        <v>1505</v>
      </c>
      <c r="B613" s="14" t="s">
        <v>2983</v>
      </c>
      <c r="C613" s="14" t="s">
        <v>2984</v>
      </c>
      <c r="D613" s="16">
        <v>45660</v>
      </c>
      <c r="E613" s="16">
        <v>45817</v>
      </c>
      <c r="F613" s="14" t="s">
        <v>2985</v>
      </c>
      <c r="G613" s="14"/>
      <c r="H613" s="14" t="s">
        <v>2986</v>
      </c>
      <c r="I613" s="15">
        <v>630.14</v>
      </c>
      <c r="J613" s="77">
        <v>2</v>
      </c>
      <c r="K613" s="92"/>
    </row>
    <row r="614" spans="1:11" ht="40" x14ac:dyDescent="0.25">
      <c r="A614" s="14" t="s">
        <v>1505</v>
      </c>
      <c r="B614" s="14" t="s">
        <v>2983</v>
      </c>
      <c r="C614" s="14" t="s">
        <v>2987</v>
      </c>
      <c r="D614" s="16">
        <v>45689</v>
      </c>
      <c r="E614" s="16">
        <v>45817</v>
      </c>
      <c r="F614" s="14" t="s">
        <v>2988</v>
      </c>
      <c r="G614" s="14"/>
      <c r="H614" s="14" t="s">
        <v>2986</v>
      </c>
      <c r="I614" s="15">
        <v>334.86</v>
      </c>
      <c r="J614" s="77">
        <v>2</v>
      </c>
      <c r="K614" s="92"/>
    </row>
    <row r="615" spans="1:11" ht="50" x14ac:dyDescent="0.25">
      <c r="A615" s="14" t="s">
        <v>1505</v>
      </c>
      <c r="B615" s="14" t="s">
        <v>2983</v>
      </c>
      <c r="C615" s="14" t="s">
        <v>2989</v>
      </c>
      <c r="D615" s="16">
        <v>45715</v>
      </c>
      <c r="E615" s="16">
        <v>45817</v>
      </c>
      <c r="F615" s="14" t="s">
        <v>2990</v>
      </c>
      <c r="G615" s="14" t="s">
        <v>2991</v>
      </c>
      <c r="H615" s="14" t="s">
        <v>2992</v>
      </c>
      <c r="I615" s="15">
        <v>770</v>
      </c>
      <c r="J615" s="77">
        <v>2</v>
      </c>
      <c r="K615" s="92"/>
    </row>
    <row r="616" spans="1:11" ht="40" x14ac:dyDescent="0.25">
      <c r="A616" s="14" t="s">
        <v>1505</v>
      </c>
      <c r="B616" s="14" t="s">
        <v>2983</v>
      </c>
      <c r="C616" s="14" t="s">
        <v>2993</v>
      </c>
      <c r="D616" s="16">
        <v>45671</v>
      </c>
      <c r="E616" s="16">
        <v>45817</v>
      </c>
      <c r="F616" s="14" t="s">
        <v>2994</v>
      </c>
      <c r="G616" s="14" t="s">
        <v>2995</v>
      </c>
      <c r="H616" s="14" t="s">
        <v>2996</v>
      </c>
      <c r="I616" s="15">
        <v>67.5</v>
      </c>
      <c r="J616" s="77">
        <v>2</v>
      </c>
      <c r="K616" s="92"/>
    </row>
    <row r="617" spans="1:11" ht="40" x14ac:dyDescent="0.25">
      <c r="A617" s="14" t="s">
        <v>1505</v>
      </c>
      <c r="B617" s="14" t="s">
        <v>2983</v>
      </c>
      <c r="C617" s="14" t="s">
        <v>2997</v>
      </c>
      <c r="D617" s="16">
        <v>45699</v>
      </c>
      <c r="E617" s="16">
        <v>45817</v>
      </c>
      <c r="F617" s="14" t="s">
        <v>2998</v>
      </c>
      <c r="G617" s="14" t="s">
        <v>2995</v>
      </c>
      <c r="H617" s="14" t="s">
        <v>2996</v>
      </c>
      <c r="I617" s="15">
        <v>67.5</v>
      </c>
      <c r="J617" s="77">
        <v>2</v>
      </c>
      <c r="K617" s="92"/>
    </row>
    <row r="618" spans="1:11" ht="110" x14ac:dyDescent="0.25">
      <c r="A618" s="14" t="s">
        <v>1505</v>
      </c>
      <c r="B618" s="14" t="s">
        <v>2983</v>
      </c>
      <c r="C618" s="14" t="s">
        <v>2983</v>
      </c>
      <c r="D618" s="16">
        <v>45719</v>
      </c>
      <c r="E618" s="16">
        <v>45817</v>
      </c>
      <c r="F618" s="14" t="s">
        <v>2999</v>
      </c>
      <c r="G618" s="14"/>
      <c r="H618" s="14" t="s">
        <v>2386</v>
      </c>
      <c r="I618" s="15">
        <v>65</v>
      </c>
      <c r="J618" s="77">
        <v>2</v>
      </c>
      <c r="K618" s="92"/>
    </row>
    <row r="619" spans="1:11" ht="12.5" x14ac:dyDescent="0.25">
      <c r="A619" s="14" t="s">
        <v>1505</v>
      </c>
      <c r="B619" s="14" t="s">
        <v>3000</v>
      </c>
      <c r="C619" s="14" t="s">
        <v>3001</v>
      </c>
      <c r="D619" s="16">
        <v>45817</v>
      </c>
      <c r="E619" s="16"/>
      <c r="F619" s="14" t="s">
        <v>3002</v>
      </c>
      <c r="G619" s="14" t="s">
        <v>1835</v>
      </c>
      <c r="H619" s="14" t="s">
        <v>1549</v>
      </c>
      <c r="I619" s="15">
        <v>470.93</v>
      </c>
      <c r="J619" s="77">
        <v>3</v>
      </c>
      <c r="K619" s="92"/>
    </row>
    <row r="620" spans="1:11" ht="12.5" x14ac:dyDescent="0.25">
      <c r="A620" s="14" t="s">
        <v>1505</v>
      </c>
      <c r="B620" s="14" t="s">
        <v>3003</v>
      </c>
      <c r="C620" s="14" t="s">
        <v>3004</v>
      </c>
      <c r="D620" s="16">
        <v>45817</v>
      </c>
      <c r="E620" s="16"/>
      <c r="F620" s="14" t="s">
        <v>3002</v>
      </c>
      <c r="G620" s="14" t="s">
        <v>1835</v>
      </c>
      <c r="H620" s="14" t="s">
        <v>1549</v>
      </c>
      <c r="I620" s="15">
        <v>1202.4100000000001</v>
      </c>
      <c r="J620" s="77">
        <v>3</v>
      </c>
      <c r="K620" s="92"/>
    </row>
    <row r="621" spans="1:11" ht="12.5" x14ac:dyDescent="0.25">
      <c r="A621" s="14" t="s">
        <v>1505</v>
      </c>
      <c r="B621" s="14" t="s">
        <v>3005</v>
      </c>
      <c r="C621" s="14" t="s">
        <v>3006</v>
      </c>
      <c r="D621" s="16">
        <v>45817</v>
      </c>
      <c r="E621" s="16"/>
      <c r="F621" s="14" t="s">
        <v>3007</v>
      </c>
      <c r="G621" s="14" t="s">
        <v>1835</v>
      </c>
      <c r="H621" s="14" t="s">
        <v>1549</v>
      </c>
      <c r="I621" s="15">
        <v>8.0399999999999991</v>
      </c>
      <c r="J621" s="77">
        <v>5</v>
      </c>
      <c r="K621" s="92"/>
    </row>
    <row r="622" spans="1:11" ht="12.5" x14ac:dyDescent="0.25">
      <c r="A622" s="14" t="s">
        <v>1505</v>
      </c>
      <c r="B622" s="14" t="s">
        <v>3008</v>
      </c>
      <c r="C622" s="14" t="s">
        <v>3009</v>
      </c>
      <c r="D622" s="16">
        <v>45817</v>
      </c>
      <c r="E622" s="16"/>
      <c r="F622" s="14" t="s">
        <v>3010</v>
      </c>
      <c r="G622" s="14" t="s">
        <v>1869</v>
      </c>
      <c r="H622" s="14" t="s">
        <v>1870</v>
      </c>
      <c r="I622" s="15">
        <v>369</v>
      </c>
      <c r="J622" s="77">
        <v>4</v>
      </c>
      <c r="K622" s="92"/>
    </row>
    <row r="623" spans="1:11" ht="30" x14ac:dyDescent="0.25">
      <c r="A623" s="14" t="s">
        <v>1505</v>
      </c>
      <c r="B623" s="14" t="s">
        <v>3011</v>
      </c>
      <c r="C623" s="14" t="s">
        <v>3012</v>
      </c>
      <c r="D623" s="16">
        <v>45817</v>
      </c>
      <c r="E623" s="16"/>
      <c r="F623" s="14" t="s">
        <v>3013</v>
      </c>
      <c r="G623" s="14" t="s">
        <v>3014</v>
      </c>
      <c r="H623" s="14" t="s">
        <v>3015</v>
      </c>
      <c r="I623" s="15">
        <v>1660.5</v>
      </c>
      <c r="J623" s="77">
        <v>5</v>
      </c>
      <c r="K623" s="92"/>
    </row>
    <row r="624" spans="1:11" ht="12.5" x14ac:dyDescent="0.25">
      <c r="A624" s="14" t="s">
        <v>1505</v>
      </c>
      <c r="B624" s="14" t="s">
        <v>3016</v>
      </c>
      <c r="C624" s="14" t="s">
        <v>2543</v>
      </c>
      <c r="D624" s="16">
        <v>45817</v>
      </c>
      <c r="E624" s="16"/>
      <c r="F624" s="14" t="s">
        <v>3017</v>
      </c>
      <c r="G624" s="14" t="s">
        <v>2567</v>
      </c>
      <c r="H624" s="14" t="s">
        <v>2568</v>
      </c>
      <c r="I624" s="15">
        <v>1135</v>
      </c>
      <c r="J624" s="77">
        <v>4</v>
      </c>
      <c r="K624" s="92"/>
    </row>
    <row r="625" spans="1:11" ht="12.5" x14ac:dyDescent="0.25">
      <c r="A625" s="14" t="s">
        <v>1505</v>
      </c>
      <c r="B625" s="14" t="s">
        <v>3018</v>
      </c>
      <c r="C625" s="14" t="s">
        <v>3019</v>
      </c>
      <c r="D625" s="16">
        <v>45817</v>
      </c>
      <c r="E625" s="16"/>
      <c r="F625" s="14" t="s">
        <v>3020</v>
      </c>
      <c r="G625" s="14" t="s">
        <v>2854</v>
      </c>
      <c r="H625" s="14" t="s">
        <v>2855</v>
      </c>
      <c r="I625" s="15">
        <v>40.74</v>
      </c>
      <c r="J625" s="77">
        <v>2</v>
      </c>
      <c r="K625" s="92"/>
    </row>
    <row r="626" spans="1:11" ht="12.5" x14ac:dyDescent="0.25">
      <c r="A626" s="14" t="s">
        <v>1505</v>
      </c>
      <c r="B626" s="14" t="s">
        <v>3021</v>
      </c>
      <c r="C626" s="14" t="s">
        <v>3022</v>
      </c>
      <c r="D626" s="16">
        <v>45817</v>
      </c>
      <c r="E626" s="16"/>
      <c r="F626" s="14" t="s">
        <v>3023</v>
      </c>
      <c r="G626" s="14" t="s">
        <v>1835</v>
      </c>
      <c r="H626" s="14" t="s">
        <v>1549</v>
      </c>
      <c r="I626" s="15">
        <v>192.41</v>
      </c>
      <c r="J626" s="77">
        <v>2</v>
      </c>
      <c r="K626" s="92"/>
    </row>
    <row r="627" spans="1:11" ht="12.5" x14ac:dyDescent="0.25">
      <c r="A627" s="14" t="s">
        <v>1505</v>
      </c>
      <c r="B627" s="14" t="s">
        <v>3024</v>
      </c>
      <c r="C627" s="14" t="s">
        <v>3025</v>
      </c>
      <c r="D627" s="16">
        <v>45817</v>
      </c>
      <c r="E627" s="16"/>
      <c r="F627" s="14" t="s">
        <v>3026</v>
      </c>
      <c r="G627" s="14" t="s">
        <v>1835</v>
      </c>
      <c r="H627" s="14" t="s">
        <v>1549</v>
      </c>
      <c r="I627" s="15">
        <v>322.7</v>
      </c>
      <c r="J627" s="77">
        <v>2</v>
      </c>
      <c r="K627" s="92"/>
    </row>
    <row r="628" spans="1:11" ht="12.5" x14ac:dyDescent="0.25">
      <c r="A628" s="14" t="s">
        <v>1505</v>
      </c>
      <c r="B628" s="14" t="s">
        <v>3027</v>
      </c>
      <c r="C628" s="14" t="s">
        <v>3028</v>
      </c>
      <c r="D628" s="16">
        <v>45817</v>
      </c>
      <c r="E628" s="16"/>
      <c r="F628" s="14" t="s">
        <v>3029</v>
      </c>
      <c r="G628" s="14" t="s">
        <v>1835</v>
      </c>
      <c r="H628" s="14" t="s">
        <v>1549</v>
      </c>
      <c r="I628" s="15">
        <v>87.45</v>
      </c>
      <c r="J628" s="77">
        <v>2</v>
      </c>
      <c r="K628" s="92"/>
    </row>
    <row r="629" spans="1:11" ht="30" x14ac:dyDescent="0.25">
      <c r="A629" s="14" t="s">
        <v>1505</v>
      </c>
      <c r="B629" s="14" t="s">
        <v>3030</v>
      </c>
      <c r="C629" s="14" t="s">
        <v>3031</v>
      </c>
      <c r="D629" s="16">
        <v>45695</v>
      </c>
      <c r="E629" s="16">
        <v>45818</v>
      </c>
      <c r="F629" s="14" t="s">
        <v>3032</v>
      </c>
      <c r="G629" s="14"/>
      <c r="H629" s="14" t="s">
        <v>3033</v>
      </c>
      <c r="I629" s="15">
        <v>533.28</v>
      </c>
      <c r="J629" s="77">
        <v>3</v>
      </c>
      <c r="K629" s="92"/>
    </row>
    <row r="630" spans="1:11" ht="30" x14ac:dyDescent="0.25">
      <c r="A630" s="14" t="s">
        <v>1505</v>
      </c>
      <c r="B630" s="14" t="s">
        <v>3034</v>
      </c>
      <c r="C630" s="14" t="s">
        <v>3035</v>
      </c>
      <c r="D630" s="16">
        <v>45686</v>
      </c>
      <c r="E630" s="16">
        <v>45818</v>
      </c>
      <c r="F630" s="14" t="s">
        <v>3036</v>
      </c>
      <c r="G630" s="14" t="s">
        <v>1890</v>
      </c>
      <c r="H630" s="14" t="s">
        <v>1891</v>
      </c>
      <c r="I630" s="15">
        <v>914.08</v>
      </c>
      <c r="J630" s="77">
        <v>5</v>
      </c>
      <c r="K630" s="92"/>
    </row>
    <row r="631" spans="1:11" ht="30" x14ac:dyDescent="0.25">
      <c r="A631" s="14" t="s">
        <v>1505</v>
      </c>
      <c r="B631" s="14" t="s">
        <v>3037</v>
      </c>
      <c r="C631" s="14" t="s">
        <v>3038</v>
      </c>
      <c r="D631" s="16">
        <v>45721</v>
      </c>
      <c r="E631" s="16">
        <v>45818</v>
      </c>
      <c r="F631" s="14" t="s">
        <v>3039</v>
      </c>
      <c r="G631" s="14"/>
      <c r="H631" s="14" t="s">
        <v>3040</v>
      </c>
      <c r="I631" s="15">
        <v>106.98</v>
      </c>
      <c r="J631" s="77">
        <v>5</v>
      </c>
      <c r="K631" s="92"/>
    </row>
    <row r="632" spans="1:11" ht="50" x14ac:dyDescent="0.25">
      <c r="A632" s="14" t="s">
        <v>1505</v>
      </c>
      <c r="B632" s="14" t="s">
        <v>3041</v>
      </c>
      <c r="C632" s="14" t="s">
        <v>3041</v>
      </c>
      <c r="D632" s="16">
        <v>45818</v>
      </c>
      <c r="E632" s="16"/>
      <c r="F632" s="14" t="s">
        <v>3042</v>
      </c>
      <c r="G632" s="14"/>
      <c r="H632" s="14" t="s">
        <v>2079</v>
      </c>
      <c r="I632" s="15">
        <v>21163.63</v>
      </c>
      <c r="J632" s="77">
        <v>4</v>
      </c>
      <c r="K632" s="92"/>
    </row>
    <row r="633" spans="1:11" ht="50" x14ac:dyDescent="0.25">
      <c r="A633" s="14" t="s">
        <v>1505</v>
      </c>
      <c r="B633" s="14" t="s">
        <v>3041</v>
      </c>
      <c r="C633" s="14" t="s">
        <v>3041</v>
      </c>
      <c r="D633" s="16">
        <v>45818</v>
      </c>
      <c r="E633" s="16"/>
      <c r="F633" s="14" t="s">
        <v>3043</v>
      </c>
      <c r="G633" s="14"/>
      <c r="H633" s="14" t="s">
        <v>3044</v>
      </c>
      <c r="I633" s="15">
        <v>19696.78</v>
      </c>
      <c r="J633" s="77">
        <v>3</v>
      </c>
      <c r="K633" s="92"/>
    </row>
    <row r="634" spans="1:11" ht="50" x14ac:dyDescent="0.25">
      <c r="A634" s="14" t="s">
        <v>1505</v>
      </c>
      <c r="B634" s="14" t="s">
        <v>3041</v>
      </c>
      <c r="C634" s="14" t="s">
        <v>3041</v>
      </c>
      <c r="D634" s="16">
        <v>45818</v>
      </c>
      <c r="E634" s="16"/>
      <c r="F634" s="14" t="s">
        <v>3045</v>
      </c>
      <c r="G634" s="14"/>
      <c r="H634" s="14" t="s">
        <v>1749</v>
      </c>
      <c r="I634" s="15">
        <v>8812.1299999999992</v>
      </c>
      <c r="J634" s="77">
        <v>2</v>
      </c>
      <c r="K634" s="92"/>
    </row>
    <row r="635" spans="1:11" ht="50" x14ac:dyDescent="0.25">
      <c r="A635" s="14" t="s">
        <v>1505</v>
      </c>
      <c r="B635" s="14" t="s">
        <v>3041</v>
      </c>
      <c r="C635" s="14" t="s">
        <v>3041</v>
      </c>
      <c r="D635" s="16">
        <v>45818</v>
      </c>
      <c r="E635" s="16"/>
      <c r="F635" s="14" t="s">
        <v>3046</v>
      </c>
      <c r="G635" s="14"/>
      <c r="H635" s="14" t="s">
        <v>3047</v>
      </c>
      <c r="I635" s="15">
        <v>1465.6</v>
      </c>
      <c r="J635" s="77">
        <v>5</v>
      </c>
      <c r="K635" s="92"/>
    </row>
    <row r="636" spans="1:11" ht="50" x14ac:dyDescent="0.25">
      <c r="A636" s="14" t="s">
        <v>1505</v>
      </c>
      <c r="B636" s="14" t="s">
        <v>3048</v>
      </c>
      <c r="C636" s="14" t="s">
        <v>3049</v>
      </c>
      <c r="D636" s="16">
        <v>45749</v>
      </c>
      <c r="E636" s="16">
        <v>45820</v>
      </c>
      <c r="F636" s="14" t="s">
        <v>3050</v>
      </c>
      <c r="G636" s="14" t="s">
        <v>3051</v>
      </c>
      <c r="H636" s="14" t="s">
        <v>3052</v>
      </c>
      <c r="I636" s="15">
        <v>705.5</v>
      </c>
      <c r="J636" s="77">
        <v>2</v>
      </c>
      <c r="K636" s="92"/>
    </row>
    <row r="637" spans="1:11" ht="40" x14ac:dyDescent="0.25">
      <c r="A637" s="14" t="s">
        <v>1505</v>
      </c>
      <c r="B637" s="14" t="s">
        <v>3048</v>
      </c>
      <c r="C637" s="14" t="s">
        <v>3053</v>
      </c>
      <c r="D637" s="16">
        <v>45757</v>
      </c>
      <c r="E637" s="16">
        <v>45820</v>
      </c>
      <c r="F637" s="14" t="s">
        <v>3054</v>
      </c>
      <c r="G637" s="14" t="s">
        <v>3055</v>
      </c>
      <c r="H637" s="14" t="s">
        <v>3056</v>
      </c>
      <c r="I637" s="15">
        <v>98.5</v>
      </c>
      <c r="J637" s="77">
        <v>2</v>
      </c>
      <c r="K637" s="92"/>
    </row>
    <row r="638" spans="1:11" ht="70" x14ac:dyDescent="0.25">
      <c r="A638" s="14" t="s">
        <v>1505</v>
      </c>
      <c r="B638" s="14" t="s">
        <v>3057</v>
      </c>
      <c r="C638" s="14" t="s">
        <v>3057</v>
      </c>
      <c r="D638" s="16">
        <v>45820</v>
      </c>
      <c r="E638" s="16"/>
      <c r="F638" s="14" t="s">
        <v>3058</v>
      </c>
      <c r="G638" s="14"/>
      <c r="H638" s="14" t="s">
        <v>3059</v>
      </c>
      <c r="I638" s="15">
        <v>224.8</v>
      </c>
      <c r="J638" s="77">
        <v>3</v>
      </c>
      <c r="K638" s="92"/>
    </row>
    <row r="639" spans="1:11" ht="60" x14ac:dyDescent="0.25">
      <c r="A639" s="14" t="s">
        <v>1505</v>
      </c>
      <c r="B639" s="14" t="s">
        <v>3057</v>
      </c>
      <c r="C639" s="14" t="s">
        <v>3060</v>
      </c>
      <c r="D639" s="16">
        <v>45793</v>
      </c>
      <c r="E639" s="16">
        <v>45820</v>
      </c>
      <c r="F639" s="14" t="s">
        <v>3061</v>
      </c>
      <c r="G639" s="14"/>
      <c r="H639" s="14" t="s">
        <v>3062</v>
      </c>
      <c r="I639" s="15">
        <v>19.899999999999999</v>
      </c>
      <c r="J639" s="77">
        <v>3</v>
      </c>
      <c r="K639" s="92"/>
    </row>
    <row r="640" spans="1:11" ht="70" x14ac:dyDescent="0.25">
      <c r="A640" s="14" t="s">
        <v>1505</v>
      </c>
      <c r="B640" s="14" t="s">
        <v>3063</v>
      </c>
      <c r="C640" s="14" t="s">
        <v>3063</v>
      </c>
      <c r="D640" s="16">
        <v>45820</v>
      </c>
      <c r="E640" s="16"/>
      <c r="F640" s="14" t="s">
        <v>3064</v>
      </c>
      <c r="G640" s="14"/>
      <c r="H640" s="14" t="s">
        <v>1775</v>
      </c>
      <c r="I640" s="15">
        <v>32.03</v>
      </c>
      <c r="J640" s="77">
        <v>3</v>
      </c>
      <c r="K640" s="92"/>
    </row>
    <row r="641" spans="1:11" ht="60" x14ac:dyDescent="0.25">
      <c r="A641" s="14" t="s">
        <v>1505</v>
      </c>
      <c r="B641" s="14" t="s">
        <v>3065</v>
      </c>
      <c r="C641" s="14" t="s">
        <v>1777</v>
      </c>
      <c r="D641" s="16">
        <v>45733</v>
      </c>
      <c r="E641" s="16">
        <v>45820</v>
      </c>
      <c r="F641" s="14" t="s">
        <v>3066</v>
      </c>
      <c r="G641" s="14" t="s">
        <v>3067</v>
      </c>
      <c r="H641" s="14" t="s">
        <v>3068</v>
      </c>
      <c r="I641" s="15">
        <v>579.16999999999996</v>
      </c>
      <c r="J641" s="77">
        <v>2</v>
      </c>
      <c r="K641" s="92"/>
    </row>
    <row r="642" spans="1:11" ht="50" x14ac:dyDescent="0.25">
      <c r="A642" s="14" t="s">
        <v>1505</v>
      </c>
      <c r="B642" s="14" t="s">
        <v>3069</v>
      </c>
      <c r="C642" s="14" t="s">
        <v>3070</v>
      </c>
      <c r="D642" s="16" t="s">
        <v>3071</v>
      </c>
      <c r="E642" s="16">
        <v>45820</v>
      </c>
      <c r="F642" s="14" t="s">
        <v>3072</v>
      </c>
      <c r="G642" s="14" t="s">
        <v>3073</v>
      </c>
      <c r="H642" s="14" t="s">
        <v>3074</v>
      </c>
      <c r="I642" s="15">
        <v>1822</v>
      </c>
      <c r="J642" s="77">
        <v>2</v>
      </c>
      <c r="K642" s="92"/>
    </row>
    <row r="643" spans="1:11" ht="12.5" x14ac:dyDescent="0.25">
      <c r="A643" s="14" t="s">
        <v>1505</v>
      </c>
      <c r="B643" s="14" t="s">
        <v>3075</v>
      </c>
      <c r="C643" s="14" t="s">
        <v>2429</v>
      </c>
      <c r="D643" s="16">
        <v>45820</v>
      </c>
      <c r="E643" s="16"/>
      <c r="F643" s="14" t="s">
        <v>3076</v>
      </c>
      <c r="G643" s="14" t="s">
        <v>1885</v>
      </c>
      <c r="H643" s="14" t="s">
        <v>3077</v>
      </c>
      <c r="I643" s="15">
        <v>124.8</v>
      </c>
      <c r="J643" s="77">
        <v>3</v>
      </c>
      <c r="K643" s="92"/>
    </row>
    <row r="644" spans="1:11" ht="100" x14ac:dyDescent="0.25">
      <c r="A644" s="14" t="s">
        <v>1505</v>
      </c>
      <c r="B644" s="14" t="s">
        <v>3078</v>
      </c>
      <c r="C644" s="14" t="s">
        <v>3078</v>
      </c>
      <c r="D644" s="16">
        <v>45820</v>
      </c>
      <c r="E644" s="16"/>
      <c r="F644" s="14" t="s">
        <v>3079</v>
      </c>
      <c r="G644" s="14"/>
      <c r="H644" s="14" t="s">
        <v>3080</v>
      </c>
      <c r="I644" s="15">
        <v>257.88</v>
      </c>
      <c r="J644" s="77">
        <v>3</v>
      </c>
      <c r="K644" s="92"/>
    </row>
    <row r="645" spans="1:11" ht="80" x14ac:dyDescent="0.25">
      <c r="A645" s="14" t="s">
        <v>1505</v>
      </c>
      <c r="B645" s="14" t="s">
        <v>3078</v>
      </c>
      <c r="C645" s="14" t="s">
        <v>3081</v>
      </c>
      <c r="D645" s="16">
        <v>45691</v>
      </c>
      <c r="E645" s="16">
        <v>45820</v>
      </c>
      <c r="F645" s="14" t="s">
        <v>3082</v>
      </c>
      <c r="G645" s="14"/>
      <c r="H645" s="14" t="s">
        <v>3083</v>
      </c>
      <c r="I645" s="15">
        <v>677.95</v>
      </c>
      <c r="J645" s="77">
        <v>3</v>
      </c>
      <c r="K645" s="92"/>
    </row>
    <row r="646" spans="1:11" ht="70" x14ac:dyDescent="0.25">
      <c r="A646" s="14" t="s">
        <v>1505</v>
      </c>
      <c r="B646" s="14" t="s">
        <v>3078</v>
      </c>
      <c r="C646" s="14" t="s">
        <v>3084</v>
      </c>
      <c r="D646" s="16">
        <v>45691</v>
      </c>
      <c r="E646" s="16">
        <v>45820</v>
      </c>
      <c r="F646" s="14" t="s">
        <v>3085</v>
      </c>
      <c r="G646" s="14"/>
      <c r="H646" s="14" t="s">
        <v>3086</v>
      </c>
      <c r="I646" s="15">
        <v>144.16</v>
      </c>
      <c r="J646" s="77">
        <v>3</v>
      </c>
      <c r="K646" s="92"/>
    </row>
    <row r="647" spans="1:11" ht="70" x14ac:dyDescent="0.25">
      <c r="A647" s="14" t="s">
        <v>1505</v>
      </c>
      <c r="B647" s="14" t="s">
        <v>3078</v>
      </c>
      <c r="C647" s="14" t="s">
        <v>3078</v>
      </c>
      <c r="D647" s="16">
        <v>45820</v>
      </c>
      <c r="E647" s="16"/>
      <c r="F647" s="14" t="s">
        <v>3087</v>
      </c>
      <c r="G647" s="14"/>
      <c r="H647" s="14" t="s">
        <v>3080</v>
      </c>
      <c r="I647" s="15">
        <v>1192.3</v>
      </c>
      <c r="J647" s="77">
        <v>3</v>
      </c>
      <c r="K647" s="92"/>
    </row>
    <row r="648" spans="1:11" ht="40" x14ac:dyDescent="0.25">
      <c r="A648" s="14" t="s">
        <v>1505</v>
      </c>
      <c r="B648" s="14" t="s">
        <v>3088</v>
      </c>
      <c r="C648" s="14" t="s">
        <v>3089</v>
      </c>
      <c r="D648" s="16">
        <v>45772</v>
      </c>
      <c r="E648" s="16">
        <v>45820</v>
      </c>
      <c r="F648" s="14" t="s">
        <v>3090</v>
      </c>
      <c r="G648" s="14"/>
      <c r="H648" s="14" t="s">
        <v>3091</v>
      </c>
      <c r="I648" s="15">
        <v>376.65</v>
      </c>
      <c r="J648" s="77">
        <v>2</v>
      </c>
      <c r="K648" s="92"/>
    </row>
    <row r="649" spans="1:11" ht="70" x14ac:dyDescent="0.25">
      <c r="A649" s="14" t="s">
        <v>1505</v>
      </c>
      <c r="B649" s="14" t="s">
        <v>3092</v>
      </c>
      <c r="C649" s="14" t="s">
        <v>3093</v>
      </c>
      <c r="D649" s="16">
        <v>45691</v>
      </c>
      <c r="E649" s="16">
        <v>45820</v>
      </c>
      <c r="F649" s="14" t="s">
        <v>3094</v>
      </c>
      <c r="G649" s="14"/>
      <c r="H649" s="14" t="s">
        <v>3083</v>
      </c>
      <c r="I649" s="15">
        <v>691.3</v>
      </c>
      <c r="J649" s="77">
        <v>3</v>
      </c>
      <c r="K649" s="92"/>
    </row>
    <row r="650" spans="1:11" ht="60" x14ac:dyDescent="0.25">
      <c r="A650" s="14" t="s">
        <v>1505</v>
      </c>
      <c r="B650" s="14" t="s">
        <v>3092</v>
      </c>
      <c r="C650" s="14" t="s">
        <v>3095</v>
      </c>
      <c r="D650" s="16">
        <v>45667</v>
      </c>
      <c r="E650" s="16">
        <v>45820</v>
      </c>
      <c r="F650" s="14" t="s">
        <v>3096</v>
      </c>
      <c r="G650" s="14"/>
      <c r="H650" s="14" t="s">
        <v>3097</v>
      </c>
      <c r="I650" s="15">
        <v>50.98</v>
      </c>
      <c r="J650" s="77">
        <v>3</v>
      </c>
      <c r="K650" s="92"/>
    </row>
    <row r="651" spans="1:11" ht="60" x14ac:dyDescent="0.25">
      <c r="A651" s="14" t="s">
        <v>1505</v>
      </c>
      <c r="B651" s="14" t="s">
        <v>3092</v>
      </c>
      <c r="C651" s="14" t="s">
        <v>3098</v>
      </c>
      <c r="D651" s="16">
        <v>45691</v>
      </c>
      <c r="E651" s="16">
        <v>45820</v>
      </c>
      <c r="F651" s="14" t="s">
        <v>3099</v>
      </c>
      <c r="G651" s="14"/>
      <c r="H651" s="14" t="s">
        <v>3086</v>
      </c>
      <c r="I651" s="15">
        <v>168.16</v>
      </c>
      <c r="J651" s="77">
        <v>3</v>
      </c>
      <c r="K651" s="92"/>
    </row>
    <row r="652" spans="1:11" ht="60" x14ac:dyDescent="0.25">
      <c r="A652" s="14" t="s">
        <v>1505</v>
      </c>
      <c r="B652" s="14" t="s">
        <v>3092</v>
      </c>
      <c r="C652" s="14" t="s">
        <v>3092</v>
      </c>
      <c r="D652" s="16">
        <v>45820</v>
      </c>
      <c r="E652" s="16"/>
      <c r="F652" s="14" t="s">
        <v>3100</v>
      </c>
      <c r="G652" s="14"/>
      <c r="H652" s="14" t="s">
        <v>1769</v>
      </c>
      <c r="I652" s="15">
        <v>1192.3</v>
      </c>
      <c r="J652" s="77">
        <v>3</v>
      </c>
      <c r="K652" s="92"/>
    </row>
    <row r="653" spans="1:11" ht="12.5" x14ac:dyDescent="0.25">
      <c r="A653" s="14" t="s">
        <v>1505</v>
      </c>
      <c r="B653" s="14" t="s">
        <v>3101</v>
      </c>
      <c r="C653" s="14" t="s">
        <v>3102</v>
      </c>
      <c r="D653" s="16">
        <v>45820</v>
      </c>
      <c r="E653" s="16"/>
      <c r="F653" s="14" t="s">
        <v>3103</v>
      </c>
      <c r="G653" s="14" t="s">
        <v>1835</v>
      </c>
      <c r="H653" s="14" t="s">
        <v>1549</v>
      </c>
      <c r="I653" s="15">
        <v>540.62</v>
      </c>
      <c r="J653" s="77">
        <v>2</v>
      </c>
      <c r="K653" s="92"/>
    </row>
    <row r="654" spans="1:11" ht="30" x14ac:dyDescent="0.25">
      <c r="A654" s="14" t="s">
        <v>1505</v>
      </c>
      <c r="B654" s="14" t="s">
        <v>3104</v>
      </c>
      <c r="C654" s="14" t="s">
        <v>3105</v>
      </c>
      <c r="D654" s="16">
        <v>45820</v>
      </c>
      <c r="E654" s="16"/>
      <c r="F654" s="14" t="s">
        <v>3106</v>
      </c>
      <c r="G654" s="14" t="s">
        <v>1922</v>
      </c>
      <c r="H654" s="14" t="s">
        <v>1923</v>
      </c>
      <c r="I654" s="15">
        <v>788.66</v>
      </c>
      <c r="J654" s="77">
        <v>3</v>
      </c>
      <c r="K654" s="92"/>
    </row>
    <row r="655" spans="1:11" ht="40" x14ac:dyDescent="0.25">
      <c r="A655" s="14" t="s">
        <v>1505</v>
      </c>
      <c r="B655" s="14" t="s">
        <v>3104</v>
      </c>
      <c r="C655" s="14" t="s">
        <v>3104</v>
      </c>
      <c r="D655" s="16">
        <v>45852</v>
      </c>
      <c r="E655" s="16"/>
      <c r="F655" s="14" t="s">
        <v>3107</v>
      </c>
      <c r="G655" s="14"/>
      <c r="H655" s="14" t="s">
        <v>1534</v>
      </c>
      <c r="I655" s="15">
        <v>184.99</v>
      </c>
      <c r="J655" s="77">
        <v>3</v>
      </c>
      <c r="K655" s="92"/>
    </row>
    <row r="656" spans="1:11" ht="12.5" x14ac:dyDescent="0.25">
      <c r="A656" s="14" t="s">
        <v>1505</v>
      </c>
      <c r="B656" s="14" t="s">
        <v>3108</v>
      </c>
      <c r="C656" s="14" t="s">
        <v>3109</v>
      </c>
      <c r="D656" s="16">
        <v>45820</v>
      </c>
      <c r="E656" s="16"/>
      <c r="F656" s="14" t="s">
        <v>3110</v>
      </c>
      <c r="G656" s="14" t="s">
        <v>2022</v>
      </c>
      <c r="H656" s="14" t="s">
        <v>2023</v>
      </c>
      <c r="I656" s="15">
        <v>69.55</v>
      </c>
      <c r="J656" s="77">
        <v>4</v>
      </c>
      <c r="K656" s="92"/>
    </row>
    <row r="657" spans="1:11" ht="20" x14ac:dyDescent="0.25">
      <c r="A657" s="14" t="s">
        <v>1505</v>
      </c>
      <c r="B657" s="14" t="s">
        <v>3111</v>
      </c>
      <c r="C657" s="14" t="s">
        <v>3112</v>
      </c>
      <c r="D657" s="16">
        <v>45820</v>
      </c>
      <c r="E657" s="16"/>
      <c r="F657" s="14" t="s">
        <v>3113</v>
      </c>
      <c r="G657" s="14" t="s">
        <v>1989</v>
      </c>
      <c r="H657" s="14" t="s">
        <v>1990</v>
      </c>
      <c r="I657" s="15">
        <v>300</v>
      </c>
      <c r="J657" s="77">
        <v>2</v>
      </c>
      <c r="K657" s="92"/>
    </row>
    <row r="658" spans="1:11" ht="20" x14ac:dyDescent="0.25">
      <c r="A658" s="14" t="s">
        <v>1505</v>
      </c>
      <c r="B658" s="14" t="s">
        <v>3114</v>
      </c>
      <c r="C658" s="14" t="s">
        <v>3115</v>
      </c>
      <c r="D658" s="16">
        <v>45820</v>
      </c>
      <c r="E658" s="16"/>
      <c r="F658" s="14" t="s">
        <v>3116</v>
      </c>
      <c r="G658" s="14" t="s">
        <v>1680</v>
      </c>
      <c r="H658" s="14" t="s">
        <v>1681</v>
      </c>
      <c r="I658" s="15">
        <v>861</v>
      </c>
      <c r="J658" s="77">
        <v>4</v>
      </c>
      <c r="K658" s="92"/>
    </row>
    <row r="659" spans="1:11" ht="20" x14ac:dyDescent="0.25">
      <c r="A659" s="14" t="s">
        <v>1505</v>
      </c>
      <c r="B659" s="14" t="s">
        <v>3117</v>
      </c>
      <c r="C659" s="14" t="s">
        <v>3118</v>
      </c>
      <c r="D659" s="16">
        <v>45820</v>
      </c>
      <c r="E659" s="16"/>
      <c r="F659" s="14" t="s">
        <v>3119</v>
      </c>
      <c r="G659" s="14" t="s">
        <v>2022</v>
      </c>
      <c r="H659" s="14" t="s">
        <v>2023</v>
      </c>
      <c r="I659" s="15">
        <v>7218.46</v>
      </c>
      <c r="J659" s="77">
        <v>4</v>
      </c>
      <c r="K659" s="92"/>
    </row>
    <row r="660" spans="1:11" ht="20" x14ac:dyDescent="0.25">
      <c r="A660" s="14" t="s">
        <v>1505</v>
      </c>
      <c r="B660" s="14" t="s">
        <v>3120</v>
      </c>
      <c r="C660" s="14" t="s">
        <v>3121</v>
      </c>
      <c r="D660" s="16">
        <v>45820</v>
      </c>
      <c r="E660" s="16"/>
      <c r="F660" s="14" t="s">
        <v>3122</v>
      </c>
      <c r="G660" s="14" t="s">
        <v>2022</v>
      </c>
      <c r="H660" s="14" t="s">
        <v>2023</v>
      </c>
      <c r="I660" s="15">
        <v>2983.45</v>
      </c>
      <c r="J660" s="77">
        <v>4</v>
      </c>
      <c r="K660" s="92"/>
    </row>
    <row r="661" spans="1:11" ht="20" x14ac:dyDescent="0.25">
      <c r="A661" s="14" t="s">
        <v>1505</v>
      </c>
      <c r="B661" s="14" t="s">
        <v>3123</v>
      </c>
      <c r="C661" s="14" t="s">
        <v>3124</v>
      </c>
      <c r="D661" s="16">
        <v>45820</v>
      </c>
      <c r="E661" s="16"/>
      <c r="F661" s="14" t="s">
        <v>3125</v>
      </c>
      <c r="G661" s="14" t="s">
        <v>3126</v>
      </c>
      <c r="H661" s="14" t="s">
        <v>3127</v>
      </c>
      <c r="I661" s="15">
        <v>875</v>
      </c>
      <c r="J661" s="77">
        <v>5</v>
      </c>
      <c r="K661" s="92"/>
    </row>
    <row r="662" spans="1:11" ht="20" x14ac:dyDescent="0.25">
      <c r="A662" s="14" t="s">
        <v>1505</v>
      </c>
      <c r="B662" s="14" t="s">
        <v>3128</v>
      </c>
      <c r="C662" s="14" t="s">
        <v>3128</v>
      </c>
      <c r="D662" s="16">
        <v>45832</v>
      </c>
      <c r="E662" s="16"/>
      <c r="F662" s="14" t="s">
        <v>3129</v>
      </c>
      <c r="G662" s="14"/>
      <c r="H662" s="14" t="s">
        <v>1534</v>
      </c>
      <c r="I662" s="15">
        <v>201.25</v>
      </c>
      <c r="J662" s="77">
        <v>5</v>
      </c>
      <c r="K662" s="92"/>
    </row>
    <row r="663" spans="1:11" ht="20" x14ac:dyDescent="0.25">
      <c r="A663" s="14" t="s">
        <v>1505</v>
      </c>
      <c r="B663" s="14" t="s">
        <v>3130</v>
      </c>
      <c r="C663" s="14" t="s">
        <v>3131</v>
      </c>
      <c r="D663" s="16">
        <v>45820</v>
      </c>
      <c r="E663" s="16"/>
      <c r="F663" s="14" t="s">
        <v>7861</v>
      </c>
      <c r="G663" s="14" t="s">
        <v>2974</v>
      </c>
      <c r="H663" s="14" t="s">
        <v>2975</v>
      </c>
      <c r="I663" s="15">
        <v>393.6</v>
      </c>
      <c r="J663" s="77">
        <v>3</v>
      </c>
      <c r="K663" s="92"/>
    </row>
    <row r="664" spans="1:11" ht="12.5" x14ac:dyDescent="0.25">
      <c r="A664" s="14" t="s">
        <v>1505</v>
      </c>
      <c r="B664" s="14" t="s">
        <v>3132</v>
      </c>
      <c r="C664" s="14" t="s">
        <v>3133</v>
      </c>
      <c r="D664" s="16">
        <v>45820</v>
      </c>
      <c r="E664" s="16"/>
      <c r="F664" s="14" t="s">
        <v>3134</v>
      </c>
      <c r="G664" s="14" t="s">
        <v>1597</v>
      </c>
      <c r="H664" s="14" t="s">
        <v>1598</v>
      </c>
      <c r="I664" s="15">
        <v>195</v>
      </c>
      <c r="J664" s="77">
        <v>4</v>
      </c>
      <c r="K664" s="92"/>
    </row>
    <row r="665" spans="1:11" ht="12.5" x14ac:dyDescent="0.25">
      <c r="A665" s="14" t="s">
        <v>1505</v>
      </c>
      <c r="B665" s="14" t="s">
        <v>3135</v>
      </c>
      <c r="C665" s="14" t="s">
        <v>3136</v>
      </c>
      <c r="D665" s="16">
        <v>45820</v>
      </c>
      <c r="E665" s="16"/>
      <c r="F665" s="14" t="s">
        <v>3137</v>
      </c>
      <c r="G665" s="14" t="s">
        <v>1795</v>
      </c>
      <c r="H665" s="14" t="s">
        <v>1796</v>
      </c>
      <c r="I665" s="15">
        <v>61.99</v>
      </c>
      <c r="J665" s="77">
        <v>4</v>
      </c>
      <c r="K665" s="92"/>
    </row>
    <row r="666" spans="1:11" ht="12.5" x14ac:dyDescent="0.25">
      <c r="A666" s="14" t="s">
        <v>1505</v>
      </c>
      <c r="B666" s="14" t="s">
        <v>3138</v>
      </c>
      <c r="C666" s="14" t="s">
        <v>3139</v>
      </c>
      <c r="D666" s="16">
        <v>45820</v>
      </c>
      <c r="E666" s="16"/>
      <c r="F666" s="14" t="s">
        <v>3140</v>
      </c>
      <c r="G666" s="14" t="s">
        <v>2193</v>
      </c>
      <c r="H666" s="14" t="s">
        <v>2194</v>
      </c>
      <c r="I666" s="15">
        <v>10.25</v>
      </c>
      <c r="J666" s="77">
        <v>4</v>
      </c>
      <c r="K666" s="92"/>
    </row>
    <row r="667" spans="1:11" ht="20" x14ac:dyDescent="0.25">
      <c r="A667" s="14" t="s">
        <v>1505</v>
      </c>
      <c r="B667" s="14" t="s">
        <v>3141</v>
      </c>
      <c r="C667" s="14" t="s">
        <v>3142</v>
      </c>
      <c r="D667" s="16">
        <v>45820</v>
      </c>
      <c r="E667" s="16"/>
      <c r="F667" s="14" t="s">
        <v>3143</v>
      </c>
      <c r="G667" s="14" t="s">
        <v>1526</v>
      </c>
      <c r="H667" s="14" t="s">
        <v>1527</v>
      </c>
      <c r="I667" s="15">
        <v>492</v>
      </c>
      <c r="J667" s="77">
        <v>4</v>
      </c>
      <c r="K667" s="92"/>
    </row>
    <row r="668" spans="1:11" ht="12.5" x14ac:dyDescent="0.25">
      <c r="A668" s="14" t="s">
        <v>1505</v>
      </c>
      <c r="B668" s="14" t="s">
        <v>3144</v>
      </c>
      <c r="C668" s="14" t="s">
        <v>3145</v>
      </c>
      <c r="D668" s="16">
        <v>45820</v>
      </c>
      <c r="E668" s="16"/>
      <c r="F668" s="14" t="s">
        <v>2682</v>
      </c>
      <c r="G668" s="14" t="s">
        <v>1830</v>
      </c>
      <c r="H668" s="14" t="s">
        <v>1831</v>
      </c>
      <c r="I668" s="15">
        <v>1000</v>
      </c>
      <c r="J668" s="77">
        <v>5</v>
      </c>
      <c r="K668" s="92"/>
    </row>
    <row r="669" spans="1:11" ht="20" x14ac:dyDescent="0.25">
      <c r="A669" s="14" t="s">
        <v>1505</v>
      </c>
      <c r="B669" s="14" t="s">
        <v>3146</v>
      </c>
      <c r="C669" s="14" t="s">
        <v>3147</v>
      </c>
      <c r="D669" s="16">
        <v>45820</v>
      </c>
      <c r="E669" s="16"/>
      <c r="F669" s="14" t="s">
        <v>3148</v>
      </c>
      <c r="G669" s="14" t="s">
        <v>1755</v>
      </c>
      <c r="H669" s="14" t="s">
        <v>1756</v>
      </c>
      <c r="I669" s="15">
        <v>180</v>
      </c>
      <c r="J669" s="77">
        <v>2</v>
      </c>
      <c r="K669" s="92"/>
    </row>
    <row r="670" spans="1:11" ht="12.5" x14ac:dyDescent="0.25">
      <c r="A670" s="14" t="s">
        <v>1505</v>
      </c>
      <c r="B670" s="14" t="s">
        <v>3149</v>
      </c>
      <c r="C670" s="14" t="s">
        <v>3150</v>
      </c>
      <c r="D670" s="16">
        <v>45820</v>
      </c>
      <c r="E670" s="16"/>
      <c r="F670" s="14" t="s">
        <v>3151</v>
      </c>
      <c r="G670" s="14" t="s">
        <v>2245</v>
      </c>
      <c r="H670" s="14" t="s">
        <v>2246</v>
      </c>
      <c r="I670" s="15">
        <v>2667.5</v>
      </c>
      <c r="J670" s="77">
        <v>2</v>
      </c>
      <c r="K670" s="92"/>
    </row>
    <row r="671" spans="1:11" ht="12.5" x14ac:dyDescent="0.25">
      <c r="A671" s="14" t="s">
        <v>1505</v>
      </c>
      <c r="B671" s="14" t="s">
        <v>3152</v>
      </c>
      <c r="C671" s="14" t="s">
        <v>3153</v>
      </c>
      <c r="D671" s="16">
        <v>45820</v>
      </c>
      <c r="E671" s="16"/>
      <c r="F671" s="14" t="s">
        <v>3154</v>
      </c>
      <c r="G671" s="14" t="s">
        <v>3155</v>
      </c>
      <c r="H671" s="14" t="s">
        <v>3156</v>
      </c>
      <c r="I671" s="15">
        <v>869.61</v>
      </c>
      <c r="J671" s="77">
        <v>4</v>
      </c>
      <c r="K671" s="92"/>
    </row>
    <row r="672" spans="1:11" ht="30" x14ac:dyDescent="0.25">
      <c r="A672" s="14" t="s">
        <v>1505</v>
      </c>
      <c r="B672" s="14" t="s">
        <v>3157</v>
      </c>
      <c r="C672" s="14" t="s">
        <v>3158</v>
      </c>
      <c r="D672" s="16">
        <v>45762</v>
      </c>
      <c r="E672" s="16">
        <v>45821</v>
      </c>
      <c r="F672" s="14" t="s">
        <v>3159</v>
      </c>
      <c r="G672" s="14" t="s">
        <v>1895</v>
      </c>
      <c r="H672" s="14" t="s">
        <v>1896</v>
      </c>
      <c r="I672" s="15">
        <v>89</v>
      </c>
      <c r="J672" s="77">
        <v>3</v>
      </c>
      <c r="K672" s="92"/>
    </row>
    <row r="673" spans="1:11" ht="40" x14ac:dyDescent="0.25">
      <c r="A673" s="14" t="s">
        <v>1505</v>
      </c>
      <c r="B673" s="14" t="s">
        <v>3160</v>
      </c>
      <c r="C673" s="14" t="s">
        <v>3161</v>
      </c>
      <c r="D673" s="16">
        <v>45820</v>
      </c>
      <c r="E673" s="16">
        <v>45821</v>
      </c>
      <c r="F673" s="14" t="s">
        <v>3162</v>
      </c>
      <c r="G673" s="14" t="s">
        <v>1895</v>
      </c>
      <c r="H673" s="14" t="s">
        <v>1896</v>
      </c>
      <c r="I673" s="15">
        <v>209</v>
      </c>
      <c r="J673" s="77">
        <v>3</v>
      </c>
      <c r="K673" s="92"/>
    </row>
    <row r="674" spans="1:11" ht="70" x14ac:dyDescent="0.25">
      <c r="A674" s="14" t="s">
        <v>1505</v>
      </c>
      <c r="B674" s="14" t="s">
        <v>3163</v>
      </c>
      <c r="C674" s="14" t="s">
        <v>3163</v>
      </c>
      <c r="D674" s="16">
        <v>45821</v>
      </c>
      <c r="E674" s="16"/>
      <c r="F674" s="14" t="s">
        <v>3164</v>
      </c>
      <c r="G674" s="14"/>
      <c r="H674" s="14" t="s">
        <v>3165</v>
      </c>
      <c r="I674" s="15">
        <v>884.25</v>
      </c>
      <c r="J674" s="77">
        <v>3</v>
      </c>
      <c r="K674" s="92"/>
    </row>
    <row r="675" spans="1:11" ht="40" x14ac:dyDescent="0.25">
      <c r="A675" s="14" t="s">
        <v>1505</v>
      </c>
      <c r="B675" s="14" t="s">
        <v>3166</v>
      </c>
      <c r="C675" s="14" t="s">
        <v>3167</v>
      </c>
      <c r="D675" s="16">
        <v>45796</v>
      </c>
      <c r="E675" s="16">
        <v>45825</v>
      </c>
      <c r="F675" s="14" t="s">
        <v>2416</v>
      </c>
      <c r="G675" s="14"/>
      <c r="H675" s="14" t="s">
        <v>3168</v>
      </c>
      <c r="I675" s="15">
        <v>221.4</v>
      </c>
      <c r="J675" s="77">
        <v>2</v>
      </c>
      <c r="K675" s="92"/>
    </row>
    <row r="676" spans="1:11" ht="50" x14ac:dyDescent="0.25">
      <c r="A676" s="14" t="s">
        <v>1505</v>
      </c>
      <c r="B676" s="14" t="s">
        <v>3166</v>
      </c>
      <c r="C676" s="14" t="s">
        <v>3169</v>
      </c>
      <c r="D676" s="16">
        <v>45796</v>
      </c>
      <c r="E676" s="16">
        <v>45825</v>
      </c>
      <c r="F676" s="14" t="s">
        <v>3170</v>
      </c>
      <c r="G676" s="14" t="s">
        <v>3171</v>
      </c>
      <c r="H676" s="14" t="s">
        <v>3172</v>
      </c>
      <c r="I676" s="15">
        <v>21.57</v>
      </c>
      <c r="J676" s="77">
        <v>2</v>
      </c>
      <c r="K676" s="92"/>
    </row>
    <row r="677" spans="1:11" ht="40" x14ac:dyDescent="0.25">
      <c r="A677" s="14" t="s">
        <v>1505</v>
      </c>
      <c r="B677" s="14" t="s">
        <v>3166</v>
      </c>
      <c r="C677" s="14" t="s">
        <v>3173</v>
      </c>
      <c r="D677" s="16" t="s">
        <v>3174</v>
      </c>
      <c r="E677" s="16">
        <v>45825</v>
      </c>
      <c r="F677" s="14" t="s">
        <v>2420</v>
      </c>
      <c r="G677" s="14" t="s">
        <v>2421</v>
      </c>
      <c r="H677" s="14" t="s">
        <v>2422</v>
      </c>
      <c r="I677" s="15">
        <v>136.30000000000001</v>
      </c>
      <c r="J677" s="77">
        <v>2</v>
      </c>
      <c r="K677" s="92"/>
    </row>
    <row r="678" spans="1:11" ht="20" x14ac:dyDescent="0.25">
      <c r="A678" s="14" t="s">
        <v>1505</v>
      </c>
      <c r="B678" s="14" t="s">
        <v>3175</v>
      </c>
      <c r="C678" s="14" t="s">
        <v>3176</v>
      </c>
      <c r="D678" s="16">
        <v>45793</v>
      </c>
      <c r="E678" s="16">
        <v>45825</v>
      </c>
      <c r="F678" s="14" t="s">
        <v>3177</v>
      </c>
      <c r="G678" s="14" t="s">
        <v>3178</v>
      </c>
      <c r="H678" s="14" t="s">
        <v>3179</v>
      </c>
      <c r="I678" s="15">
        <v>77.930000000000007</v>
      </c>
      <c r="J678" s="77">
        <v>4</v>
      </c>
      <c r="K678" s="92"/>
    </row>
    <row r="679" spans="1:11" ht="20" x14ac:dyDescent="0.25">
      <c r="A679" s="14" t="s">
        <v>1505</v>
      </c>
      <c r="B679" s="14" t="s">
        <v>3180</v>
      </c>
      <c r="C679" s="14" t="s">
        <v>3181</v>
      </c>
      <c r="D679" s="16">
        <v>45796</v>
      </c>
      <c r="E679" s="16">
        <v>45825</v>
      </c>
      <c r="F679" s="14" t="s">
        <v>3182</v>
      </c>
      <c r="G679" s="14" t="s">
        <v>1665</v>
      </c>
      <c r="H679" s="14" t="s">
        <v>1666</v>
      </c>
      <c r="I679" s="15">
        <v>140.06</v>
      </c>
      <c r="J679" s="77">
        <v>4</v>
      </c>
      <c r="K679" s="92"/>
    </row>
    <row r="680" spans="1:11" ht="40" x14ac:dyDescent="0.25">
      <c r="A680" s="14" t="s">
        <v>1505</v>
      </c>
      <c r="B680" s="14" t="s">
        <v>3183</v>
      </c>
      <c r="C680" s="14" t="s">
        <v>3184</v>
      </c>
      <c r="D680" s="16">
        <v>45826</v>
      </c>
      <c r="E680" s="16"/>
      <c r="F680" s="14" t="s">
        <v>3185</v>
      </c>
      <c r="G680" s="14" t="s">
        <v>3186</v>
      </c>
      <c r="H680" s="14" t="s">
        <v>3187</v>
      </c>
      <c r="I680" s="15">
        <v>594.83000000000004</v>
      </c>
      <c r="J680" s="77">
        <v>4</v>
      </c>
      <c r="K680" s="92"/>
    </row>
    <row r="681" spans="1:11" ht="30" x14ac:dyDescent="0.25">
      <c r="A681" s="14" t="s">
        <v>1505</v>
      </c>
      <c r="B681" s="14" t="s">
        <v>3188</v>
      </c>
      <c r="C681" s="14" t="s">
        <v>3189</v>
      </c>
      <c r="D681" s="16">
        <v>45826</v>
      </c>
      <c r="E681" s="16"/>
      <c r="F681" s="14" t="s">
        <v>3190</v>
      </c>
      <c r="G681" s="14" t="s">
        <v>2944</v>
      </c>
      <c r="H681" s="14" t="s">
        <v>2945</v>
      </c>
      <c r="I681" s="15">
        <v>200</v>
      </c>
      <c r="J681" s="77">
        <v>2</v>
      </c>
      <c r="K681" s="92"/>
    </row>
    <row r="682" spans="1:11" ht="20" x14ac:dyDescent="0.25">
      <c r="A682" s="14" t="s">
        <v>1505</v>
      </c>
      <c r="B682" s="14" t="s">
        <v>3191</v>
      </c>
      <c r="C682" s="14" t="s">
        <v>3192</v>
      </c>
      <c r="D682" s="16">
        <v>45826</v>
      </c>
      <c r="E682" s="16"/>
      <c r="F682" s="14" t="s">
        <v>3193</v>
      </c>
      <c r="G682" s="14" t="s">
        <v>3194</v>
      </c>
      <c r="H682" s="14" t="s">
        <v>3195</v>
      </c>
      <c r="I682" s="15">
        <v>188</v>
      </c>
      <c r="J682" s="77">
        <v>3</v>
      </c>
      <c r="K682" s="92"/>
    </row>
    <row r="683" spans="1:11" ht="100" x14ac:dyDescent="0.25">
      <c r="A683" s="14" t="s">
        <v>1505</v>
      </c>
      <c r="B683" s="14" t="s">
        <v>3196</v>
      </c>
      <c r="C683" s="14" t="s">
        <v>3196</v>
      </c>
      <c r="D683" s="16">
        <v>45826</v>
      </c>
      <c r="E683" s="16"/>
      <c r="F683" s="14" t="s">
        <v>3197</v>
      </c>
      <c r="G683" s="14"/>
      <c r="H683" s="14" t="s">
        <v>3198</v>
      </c>
      <c r="I683" s="15">
        <v>59.01</v>
      </c>
      <c r="J683" s="77">
        <v>2</v>
      </c>
      <c r="K683" s="92"/>
    </row>
    <row r="684" spans="1:11" ht="110" x14ac:dyDescent="0.25">
      <c r="A684" s="14" t="s">
        <v>1505</v>
      </c>
      <c r="B684" s="14" t="s">
        <v>3196</v>
      </c>
      <c r="C684" s="14" t="s">
        <v>3196</v>
      </c>
      <c r="D684" s="16">
        <v>45826</v>
      </c>
      <c r="E684" s="16"/>
      <c r="F684" s="14" t="s">
        <v>3199</v>
      </c>
      <c r="G684" s="14"/>
      <c r="H684" s="14" t="s">
        <v>3198</v>
      </c>
      <c r="I684" s="15">
        <v>59.01</v>
      </c>
      <c r="J684" s="77">
        <v>2</v>
      </c>
      <c r="K684" s="92"/>
    </row>
    <row r="685" spans="1:11" ht="30" x14ac:dyDescent="0.25">
      <c r="A685" s="14" t="s">
        <v>1505</v>
      </c>
      <c r="B685" s="14" t="s">
        <v>3200</v>
      </c>
      <c r="C685" s="14" t="s">
        <v>3201</v>
      </c>
      <c r="D685" s="16">
        <v>45681</v>
      </c>
      <c r="E685" s="16">
        <v>45826</v>
      </c>
      <c r="F685" s="14" t="s">
        <v>3202</v>
      </c>
      <c r="G685" s="14" t="s">
        <v>3203</v>
      </c>
      <c r="H685" s="14" t="s">
        <v>3204</v>
      </c>
      <c r="I685" s="15">
        <v>250.5</v>
      </c>
      <c r="J685" s="77">
        <v>2</v>
      </c>
      <c r="K685" s="92"/>
    </row>
    <row r="686" spans="1:11" ht="30" x14ac:dyDescent="0.25">
      <c r="A686" s="14" t="s">
        <v>1505</v>
      </c>
      <c r="B686" s="14" t="s">
        <v>3200</v>
      </c>
      <c r="C686" s="14" t="s">
        <v>3205</v>
      </c>
      <c r="D686" s="16">
        <v>45681</v>
      </c>
      <c r="E686" s="16">
        <v>45826</v>
      </c>
      <c r="F686" s="14" t="s">
        <v>3206</v>
      </c>
      <c r="G686" s="14" t="s">
        <v>3203</v>
      </c>
      <c r="H686" s="14" t="s">
        <v>3204</v>
      </c>
      <c r="I686" s="15">
        <v>124.5</v>
      </c>
      <c r="J686" s="77">
        <v>2</v>
      </c>
      <c r="K686" s="92"/>
    </row>
    <row r="687" spans="1:11" ht="30" x14ac:dyDescent="0.25">
      <c r="A687" s="14" t="s">
        <v>1505</v>
      </c>
      <c r="B687" s="14" t="s">
        <v>3200</v>
      </c>
      <c r="C687" s="14" t="s">
        <v>3207</v>
      </c>
      <c r="D687" s="16">
        <v>45764</v>
      </c>
      <c r="E687" s="16">
        <v>45826</v>
      </c>
      <c r="F687" s="14" t="s">
        <v>3208</v>
      </c>
      <c r="G687" s="14" t="s">
        <v>3209</v>
      </c>
      <c r="H687" s="14" t="s">
        <v>3210</v>
      </c>
      <c r="I687" s="15">
        <v>161.19999999999999</v>
      </c>
      <c r="J687" s="77">
        <v>2</v>
      </c>
      <c r="K687" s="92"/>
    </row>
    <row r="688" spans="1:11" ht="40" x14ac:dyDescent="0.25">
      <c r="A688" s="14" t="s">
        <v>1505</v>
      </c>
      <c r="B688" s="14" t="s">
        <v>3200</v>
      </c>
      <c r="C688" s="14" t="s">
        <v>3211</v>
      </c>
      <c r="D688" s="16">
        <v>45764</v>
      </c>
      <c r="E688" s="16">
        <v>45826</v>
      </c>
      <c r="F688" s="14" t="s">
        <v>3212</v>
      </c>
      <c r="G688" s="14" t="s">
        <v>3209</v>
      </c>
      <c r="H688" s="14" t="s">
        <v>3210</v>
      </c>
      <c r="I688" s="15">
        <v>16.8</v>
      </c>
      <c r="J688" s="77">
        <v>2</v>
      </c>
      <c r="K688" s="92"/>
    </row>
    <row r="689" spans="1:11" ht="40" x14ac:dyDescent="0.25">
      <c r="A689" s="14" t="s">
        <v>1505</v>
      </c>
      <c r="B689" s="14" t="s">
        <v>3213</v>
      </c>
      <c r="C689" s="14" t="s">
        <v>3214</v>
      </c>
      <c r="D689" s="16">
        <v>45753</v>
      </c>
      <c r="E689" s="16">
        <v>45826</v>
      </c>
      <c r="F689" s="14" t="s">
        <v>3215</v>
      </c>
      <c r="G689" s="14"/>
      <c r="H689" s="14" t="s">
        <v>2649</v>
      </c>
      <c r="I689" s="15">
        <v>185.61</v>
      </c>
      <c r="J689" s="77">
        <v>2</v>
      </c>
      <c r="K689" s="92"/>
    </row>
    <row r="690" spans="1:11" ht="50" x14ac:dyDescent="0.25">
      <c r="A690" s="14" t="s">
        <v>1505</v>
      </c>
      <c r="B690" s="14" t="s">
        <v>3213</v>
      </c>
      <c r="C690" s="14" t="s">
        <v>3214</v>
      </c>
      <c r="D690" s="16">
        <v>45753</v>
      </c>
      <c r="E690" s="16">
        <v>45826</v>
      </c>
      <c r="F690" s="14" t="s">
        <v>3216</v>
      </c>
      <c r="G690" s="14"/>
      <c r="H690" s="14" t="s">
        <v>2649</v>
      </c>
      <c r="I690" s="15">
        <v>23.38</v>
      </c>
      <c r="J690" s="77">
        <v>2</v>
      </c>
      <c r="K690" s="92"/>
    </row>
    <row r="691" spans="1:11" ht="50" x14ac:dyDescent="0.25">
      <c r="A691" s="14" t="s">
        <v>1505</v>
      </c>
      <c r="B691" s="14" t="s">
        <v>3213</v>
      </c>
      <c r="C691" s="14" t="s">
        <v>3217</v>
      </c>
      <c r="D691" s="16">
        <v>45749</v>
      </c>
      <c r="E691" s="16">
        <v>45826</v>
      </c>
      <c r="F691" s="14" t="s">
        <v>3218</v>
      </c>
      <c r="G691" s="14" t="s">
        <v>3219</v>
      </c>
      <c r="H691" s="14" t="s">
        <v>3220</v>
      </c>
      <c r="I691" s="15">
        <v>23.98</v>
      </c>
      <c r="J691" s="77">
        <v>2</v>
      </c>
      <c r="K691" s="92"/>
    </row>
    <row r="692" spans="1:11" ht="70" x14ac:dyDescent="0.25">
      <c r="A692" s="14" t="s">
        <v>1505</v>
      </c>
      <c r="B692" s="14" t="s">
        <v>3213</v>
      </c>
      <c r="C692" s="14" t="s">
        <v>3221</v>
      </c>
      <c r="D692" s="16">
        <v>45770</v>
      </c>
      <c r="E692" s="16">
        <v>45826</v>
      </c>
      <c r="F692" s="14" t="s">
        <v>3222</v>
      </c>
      <c r="G692" s="14"/>
      <c r="H692" s="14" t="s">
        <v>3223</v>
      </c>
      <c r="I692" s="15">
        <v>540</v>
      </c>
      <c r="J692" s="77">
        <v>2</v>
      </c>
      <c r="K692" s="92"/>
    </row>
    <row r="693" spans="1:11" ht="70" x14ac:dyDescent="0.25">
      <c r="A693" s="14" t="s">
        <v>1505</v>
      </c>
      <c r="B693" s="14" t="s">
        <v>3213</v>
      </c>
      <c r="C693" s="14" t="s">
        <v>3224</v>
      </c>
      <c r="D693" s="16">
        <v>45770</v>
      </c>
      <c r="E693" s="16">
        <v>45826</v>
      </c>
      <c r="F693" s="14" t="s">
        <v>3225</v>
      </c>
      <c r="G693" s="14"/>
      <c r="H693" s="14" t="s">
        <v>3226</v>
      </c>
      <c r="I693" s="15">
        <v>48</v>
      </c>
      <c r="J693" s="77">
        <v>2</v>
      </c>
      <c r="K693" s="92"/>
    </row>
    <row r="694" spans="1:11" ht="70" x14ac:dyDescent="0.25">
      <c r="A694" s="14" t="s">
        <v>1505</v>
      </c>
      <c r="B694" s="14" t="s">
        <v>3213</v>
      </c>
      <c r="C694" s="14" t="s">
        <v>3227</v>
      </c>
      <c r="D694" s="16" t="s">
        <v>3228</v>
      </c>
      <c r="E694" s="16">
        <v>45826</v>
      </c>
      <c r="F694" s="14" t="s">
        <v>3229</v>
      </c>
      <c r="G694" s="14"/>
      <c r="H694" s="14" t="s">
        <v>3226</v>
      </c>
      <c r="I694" s="15">
        <v>6.64</v>
      </c>
      <c r="J694" s="77">
        <v>2</v>
      </c>
      <c r="K694" s="92"/>
    </row>
    <row r="695" spans="1:11" ht="70" x14ac:dyDescent="0.25">
      <c r="A695" s="14" t="s">
        <v>1505</v>
      </c>
      <c r="B695" s="14" t="s">
        <v>3213</v>
      </c>
      <c r="C695" s="14" t="s">
        <v>3213</v>
      </c>
      <c r="D695" s="16">
        <v>45826</v>
      </c>
      <c r="E695" s="16"/>
      <c r="F695" s="14" t="s">
        <v>3230</v>
      </c>
      <c r="G695" s="14"/>
      <c r="H695" s="14" t="s">
        <v>3231</v>
      </c>
      <c r="I695" s="15">
        <v>192</v>
      </c>
      <c r="J695" s="77">
        <v>2</v>
      </c>
      <c r="K695" s="92"/>
    </row>
    <row r="696" spans="1:11" ht="120" x14ac:dyDescent="0.25">
      <c r="A696" s="14" t="s">
        <v>1505</v>
      </c>
      <c r="B696" s="14" t="s">
        <v>3232</v>
      </c>
      <c r="C696" s="14" t="s">
        <v>3232</v>
      </c>
      <c r="D696" s="16">
        <v>45826</v>
      </c>
      <c r="E696" s="16">
        <v>45826</v>
      </c>
      <c r="F696" s="14" t="s">
        <v>3233</v>
      </c>
      <c r="G696" s="14"/>
      <c r="H696" s="14" t="s">
        <v>2750</v>
      </c>
      <c r="I696" s="15">
        <v>731.37</v>
      </c>
      <c r="J696" s="77">
        <v>3</v>
      </c>
      <c r="K696" s="92"/>
    </row>
    <row r="697" spans="1:11" ht="100" x14ac:dyDescent="0.25">
      <c r="A697" s="14" t="s">
        <v>1505</v>
      </c>
      <c r="B697" s="14" t="s">
        <v>3232</v>
      </c>
      <c r="C697" s="14" t="s">
        <v>3234</v>
      </c>
      <c r="D697" s="16">
        <v>45784</v>
      </c>
      <c r="E697" s="16">
        <v>45826</v>
      </c>
      <c r="F697" s="14" t="s">
        <v>3235</v>
      </c>
      <c r="G697" s="14"/>
      <c r="H697" s="14" t="s">
        <v>3236</v>
      </c>
      <c r="I697" s="15">
        <v>651.58000000000004</v>
      </c>
      <c r="J697" s="77">
        <v>3</v>
      </c>
      <c r="K697" s="92"/>
    </row>
    <row r="698" spans="1:11" ht="90" x14ac:dyDescent="0.25">
      <c r="A698" s="14" t="s">
        <v>1505</v>
      </c>
      <c r="B698" s="14" t="s">
        <v>3232</v>
      </c>
      <c r="C698" s="14" t="s">
        <v>3237</v>
      </c>
      <c r="D698" s="16">
        <v>45786</v>
      </c>
      <c r="E698" s="16">
        <v>45826</v>
      </c>
      <c r="F698" s="14" t="s">
        <v>3238</v>
      </c>
      <c r="G698" s="14"/>
      <c r="H698" s="14" t="s">
        <v>3239</v>
      </c>
      <c r="I698" s="15">
        <v>504.05</v>
      </c>
      <c r="J698" s="77">
        <v>3</v>
      </c>
      <c r="K698" s="92"/>
    </row>
    <row r="699" spans="1:11" ht="80" x14ac:dyDescent="0.25">
      <c r="A699" s="14" t="s">
        <v>1505</v>
      </c>
      <c r="B699" s="14" t="s">
        <v>3232</v>
      </c>
      <c r="C699" s="14" t="s">
        <v>3237</v>
      </c>
      <c r="D699" s="16">
        <v>45786</v>
      </c>
      <c r="E699" s="16">
        <v>45826</v>
      </c>
      <c r="F699" s="14" t="s">
        <v>3240</v>
      </c>
      <c r="G699" s="14"/>
      <c r="H699" s="14" t="s">
        <v>3239</v>
      </c>
      <c r="I699" s="15">
        <v>260.95</v>
      </c>
      <c r="J699" s="77">
        <v>3</v>
      </c>
      <c r="K699" s="92"/>
    </row>
    <row r="700" spans="1:11" ht="70" x14ac:dyDescent="0.25">
      <c r="A700" s="14" t="s">
        <v>1505</v>
      </c>
      <c r="B700" s="14" t="s">
        <v>3232</v>
      </c>
      <c r="C700" s="14" t="s">
        <v>3241</v>
      </c>
      <c r="D700" s="16">
        <v>45789</v>
      </c>
      <c r="E700" s="16">
        <v>45826</v>
      </c>
      <c r="F700" s="14" t="s">
        <v>3242</v>
      </c>
      <c r="G700" s="14"/>
      <c r="H700" s="14" t="s">
        <v>3243</v>
      </c>
      <c r="I700" s="15">
        <v>35</v>
      </c>
      <c r="J700" s="77">
        <v>3</v>
      </c>
      <c r="K700" s="92"/>
    </row>
    <row r="701" spans="1:11" ht="70" x14ac:dyDescent="0.25">
      <c r="A701" s="14" t="s">
        <v>1505</v>
      </c>
      <c r="B701" s="14" t="s">
        <v>3232</v>
      </c>
      <c r="C701" s="14" t="s">
        <v>3244</v>
      </c>
      <c r="D701" s="16">
        <v>45791</v>
      </c>
      <c r="E701" s="16">
        <v>45826</v>
      </c>
      <c r="F701" s="14" t="s">
        <v>3245</v>
      </c>
      <c r="G701" s="14"/>
      <c r="H701" s="14" t="s">
        <v>3246</v>
      </c>
      <c r="I701" s="15">
        <v>60</v>
      </c>
      <c r="J701" s="77">
        <v>3</v>
      </c>
      <c r="K701" s="92"/>
    </row>
    <row r="702" spans="1:11" ht="70" x14ac:dyDescent="0.25">
      <c r="A702" s="14" t="s">
        <v>1505</v>
      </c>
      <c r="B702" s="14" t="s">
        <v>3232</v>
      </c>
      <c r="C702" s="14" t="s">
        <v>3247</v>
      </c>
      <c r="D702" s="16">
        <v>45793</v>
      </c>
      <c r="E702" s="16">
        <v>45826</v>
      </c>
      <c r="F702" s="14" t="s">
        <v>3248</v>
      </c>
      <c r="G702" s="14"/>
      <c r="H702" s="14" t="s">
        <v>3249</v>
      </c>
      <c r="I702" s="15">
        <v>18</v>
      </c>
      <c r="J702" s="77">
        <v>3</v>
      </c>
      <c r="K702" s="92"/>
    </row>
    <row r="703" spans="1:11" ht="30" x14ac:dyDescent="0.25">
      <c r="A703" s="14" t="s">
        <v>1505</v>
      </c>
      <c r="B703" s="14" t="s">
        <v>3250</v>
      </c>
      <c r="C703" s="14" t="s">
        <v>3251</v>
      </c>
      <c r="D703" s="16">
        <v>45821</v>
      </c>
      <c r="E703" s="16">
        <v>45826</v>
      </c>
      <c r="F703" s="14" t="s">
        <v>3252</v>
      </c>
      <c r="G703" s="14" t="s">
        <v>3253</v>
      </c>
      <c r="H703" s="14" t="s">
        <v>3254</v>
      </c>
      <c r="I703" s="15">
        <v>165</v>
      </c>
      <c r="J703" s="77">
        <v>4</v>
      </c>
      <c r="K703" s="92"/>
    </row>
    <row r="704" spans="1:11" ht="40" x14ac:dyDescent="0.25">
      <c r="A704" s="14" t="s">
        <v>1505</v>
      </c>
      <c r="B704" s="14" t="s">
        <v>3255</v>
      </c>
      <c r="C704" s="14" t="s">
        <v>3256</v>
      </c>
      <c r="D704" s="16">
        <v>45686</v>
      </c>
      <c r="E704" s="16">
        <v>45826</v>
      </c>
      <c r="F704" s="14" t="s">
        <v>3257</v>
      </c>
      <c r="G704" s="14" t="s">
        <v>3258</v>
      </c>
      <c r="H704" s="14" t="s">
        <v>3259</v>
      </c>
      <c r="I704" s="15">
        <v>7.2</v>
      </c>
      <c r="J704" s="77">
        <v>2</v>
      </c>
      <c r="K704" s="92"/>
    </row>
    <row r="705" spans="1:11" ht="40" x14ac:dyDescent="0.25">
      <c r="A705" s="14" t="s">
        <v>1505</v>
      </c>
      <c r="B705" s="14" t="s">
        <v>3255</v>
      </c>
      <c r="C705" s="14" t="s">
        <v>3260</v>
      </c>
      <c r="D705" s="16">
        <v>45688</v>
      </c>
      <c r="E705" s="16">
        <v>45826</v>
      </c>
      <c r="F705" s="14" t="s">
        <v>3261</v>
      </c>
      <c r="G705" s="14" t="s">
        <v>3262</v>
      </c>
      <c r="H705" s="14" t="s">
        <v>3263</v>
      </c>
      <c r="I705" s="15">
        <v>75.599999999999994</v>
      </c>
      <c r="J705" s="77">
        <v>2</v>
      </c>
      <c r="K705" s="92"/>
    </row>
    <row r="706" spans="1:11" ht="90" x14ac:dyDescent="0.25">
      <c r="A706" s="14" t="s">
        <v>1505</v>
      </c>
      <c r="B706" s="14" t="s">
        <v>3255</v>
      </c>
      <c r="C706" s="14" t="s">
        <v>3264</v>
      </c>
      <c r="D706" s="16">
        <v>45690</v>
      </c>
      <c r="E706" s="16">
        <v>45826</v>
      </c>
      <c r="F706" s="14" t="s">
        <v>3265</v>
      </c>
      <c r="G706" s="14"/>
      <c r="H706" s="14" t="s">
        <v>3266</v>
      </c>
      <c r="I706" s="15">
        <v>1724</v>
      </c>
      <c r="J706" s="77">
        <v>2</v>
      </c>
      <c r="K706" s="92"/>
    </row>
    <row r="707" spans="1:11" ht="40" x14ac:dyDescent="0.25">
      <c r="A707" s="14" t="s">
        <v>1505</v>
      </c>
      <c r="B707" s="14" t="s">
        <v>3255</v>
      </c>
      <c r="C707" s="14" t="s">
        <v>3267</v>
      </c>
      <c r="D707" s="16">
        <v>45709</v>
      </c>
      <c r="E707" s="16">
        <v>45826</v>
      </c>
      <c r="F707" s="14" t="s">
        <v>3261</v>
      </c>
      <c r="G707" s="14" t="s">
        <v>3262</v>
      </c>
      <c r="H707" s="14" t="s">
        <v>3263</v>
      </c>
      <c r="I707" s="15">
        <v>5.75</v>
      </c>
      <c r="J707" s="77">
        <v>2</v>
      </c>
      <c r="K707" s="92"/>
    </row>
    <row r="708" spans="1:11" ht="40" x14ac:dyDescent="0.25">
      <c r="A708" s="14" t="s">
        <v>1505</v>
      </c>
      <c r="B708" s="14" t="s">
        <v>3255</v>
      </c>
      <c r="C708" s="14" t="s">
        <v>3268</v>
      </c>
      <c r="D708" s="16">
        <v>45710</v>
      </c>
      <c r="E708" s="16">
        <v>45826</v>
      </c>
      <c r="F708" s="14" t="s">
        <v>3257</v>
      </c>
      <c r="G708" s="14" t="s">
        <v>3258</v>
      </c>
      <c r="H708" s="14" t="s">
        <v>3259</v>
      </c>
      <c r="I708" s="15">
        <v>4.2</v>
      </c>
      <c r="J708" s="77">
        <v>2</v>
      </c>
      <c r="K708" s="92"/>
    </row>
    <row r="709" spans="1:11" ht="90" x14ac:dyDescent="0.25">
      <c r="A709" s="14" t="s">
        <v>1505</v>
      </c>
      <c r="B709" s="14" t="s">
        <v>3255</v>
      </c>
      <c r="C709" s="14" t="s">
        <v>3269</v>
      </c>
      <c r="D709" s="16">
        <v>45711</v>
      </c>
      <c r="E709" s="16">
        <v>45826</v>
      </c>
      <c r="F709" s="14" t="s">
        <v>3270</v>
      </c>
      <c r="G709" s="14"/>
      <c r="H709" s="14" t="s">
        <v>3271</v>
      </c>
      <c r="I709" s="15">
        <v>674</v>
      </c>
      <c r="J709" s="77">
        <v>2</v>
      </c>
      <c r="K709" s="92"/>
    </row>
    <row r="710" spans="1:11" ht="40" x14ac:dyDescent="0.25">
      <c r="A710" s="14" t="s">
        <v>1505</v>
      </c>
      <c r="B710" s="14" t="s">
        <v>3255</v>
      </c>
      <c r="C710" s="14" t="s">
        <v>3272</v>
      </c>
      <c r="D710" s="16">
        <v>45693</v>
      </c>
      <c r="E710" s="16">
        <v>45826</v>
      </c>
      <c r="F710" s="14" t="s">
        <v>3273</v>
      </c>
      <c r="G710" s="14" t="s">
        <v>3274</v>
      </c>
      <c r="H710" s="14" t="s">
        <v>3275</v>
      </c>
      <c r="I710" s="15">
        <v>223.25</v>
      </c>
      <c r="J710" s="77">
        <v>2</v>
      </c>
      <c r="K710" s="92"/>
    </row>
    <row r="711" spans="1:11" ht="50" x14ac:dyDescent="0.25">
      <c r="A711" s="14" t="s">
        <v>1505</v>
      </c>
      <c r="B711" s="14" t="s">
        <v>3255</v>
      </c>
      <c r="C711" s="14" t="s">
        <v>3276</v>
      </c>
      <c r="D711" s="16">
        <v>45692</v>
      </c>
      <c r="E711" s="16">
        <v>45826</v>
      </c>
      <c r="F711" s="14" t="s">
        <v>3277</v>
      </c>
      <c r="G711" s="14" t="s">
        <v>3278</v>
      </c>
      <c r="H711" s="14" t="s">
        <v>3279</v>
      </c>
      <c r="I711" s="15">
        <v>490</v>
      </c>
      <c r="J711" s="77">
        <v>2</v>
      </c>
      <c r="K711" s="92"/>
    </row>
    <row r="712" spans="1:11" ht="50" x14ac:dyDescent="0.25">
      <c r="A712" s="14" t="s">
        <v>1505</v>
      </c>
      <c r="B712" s="14" t="s">
        <v>3255</v>
      </c>
      <c r="C712" s="14" t="s">
        <v>3280</v>
      </c>
      <c r="D712" s="16">
        <v>45701</v>
      </c>
      <c r="E712" s="16">
        <v>45826</v>
      </c>
      <c r="F712" s="14" t="s">
        <v>3281</v>
      </c>
      <c r="G712" s="14" t="s">
        <v>1940</v>
      </c>
      <c r="H712" s="14" t="s">
        <v>1941</v>
      </c>
      <c r="I712" s="15">
        <v>91</v>
      </c>
      <c r="J712" s="77">
        <v>2</v>
      </c>
      <c r="K712" s="92"/>
    </row>
    <row r="713" spans="1:11" ht="50" x14ac:dyDescent="0.25">
      <c r="A713" s="14" t="s">
        <v>1505</v>
      </c>
      <c r="B713" s="14" t="s">
        <v>3255</v>
      </c>
      <c r="C713" s="14" t="s">
        <v>3282</v>
      </c>
      <c r="D713" s="16">
        <v>45719</v>
      </c>
      <c r="E713" s="16">
        <v>45826</v>
      </c>
      <c r="F713" s="14" t="s">
        <v>3283</v>
      </c>
      <c r="G713" s="14" t="s">
        <v>1940</v>
      </c>
      <c r="H713" s="14" t="s">
        <v>1941</v>
      </c>
      <c r="I713" s="15">
        <v>200</v>
      </c>
      <c r="J713" s="77">
        <v>2</v>
      </c>
      <c r="K713" s="92"/>
    </row>
    <row r="714" spans="1:11" ht="80" x14ac:dyDescent="0.25">
      <c r="A714" s="14" t="s">
        <v>1505</v>
      </c>
      <c r="B714" s="14" t="s">
        <v>3255</v>
      </c>
      <c r="C714" s="14" t="s">
        <v>3284</v>
      </c>
      <c r="D714" s="16">
        <v>45717</v>
      </c>
      <c r="E714" s="16">
        <v>45826</v>
      </c>
      <c r="F714" s="14" t="s">
        <v>3285</v>
      </c>
      <c r="G714" s="14"/>
      <c r="H714" s="14" t="s">
        <v>3286</v>
      </c>
      <c r="I714" s="15">
        <v>1054</v>
      </c>
      <c r="J714" s="77">
        <v>2</v>
      </c>
      <c r="K714" s="92"/>
    </row>
    <row r="715" spans="1:11" ht="40" x14ac:dyDescent="0.25">
      <c r="A715" s="14" t="s">
        <v>1505</v>
      </c>
      <c r="B715" s="14" t="s">
        <v>3255</v>
      </c>
      <c r="C715" s="14" t="s">
        <v>3287</v>
      </c>
      <c r="D715" s="16">
        <v>45716</v>
      </c>
      <c r="E715" s="16">
        <v>45826</v>
      </c>
      <c r="F715" s="14" t="s">
        <v>3288</v>
      </c>
      <c r="G715" s="14" t="s">
        <v>3262</v>
      </c>
      <c r="H715" s="14" t="s">
        <v>3263</v>
      </c>
      <c r="I715" s="15">
        <v>4</v>
      </c>
      <c r="J715" s="77">
        <v>2</v>
      </c>
      <c r="K715" s="92"/>
    </row>
    <row r="716" spans="1:11" ht="50" x14ac:dyDescent="0.25">
      <c r="A716" s="14" t="s">
        <v>1505</v>
      </c>
      <c r="B716" s="14" t="s">
        <v>3255</v>
      </c>
      <c r="C716" s="14" t="s">
        <v>3287</v>
      </c>
      <c r="D716" s="16">
        <v>45716</v>
      </c>
      <c r="E716" s="16">
        <v>45826</v>
      </c>
      <c r="F716" s="14" t="s">
        <v>3289</v>
      </c>
      <c r="G716" s="14" t="s">
        <v>3262</v>
      </c>
      <c r="H716" s="14" t="s">
        <v>3263</v>
      </c>
      <c r="I716" s="15">
        <v>5</v>
      </c>
      <c r="J716" s="77">
        <v>2</v>
      </c>
      <c r="K716" s="92"/>
    </row>
    <row r="717" spans="1:11" ht="30" x14ac:dyDescent="0.25">
      <c r="A717" s="14" t="s">
        <v>1505</v>
      </c>
      <c r="B717" s="14" t="s">
        <v>3290</v>
      </c>
      <c r="C717" s="14" t="s">
        <v>3291</v>
      </c>
      <c r="D717" s="16">
        <v>45673</v>
      </c>
      <c r="E717" s="16">
        <v>45826</v>
      </c>
      <c r="F717" s="14" t="s">
        <v>3292</v>
      </c>
      <c r="G717" s="14"/>
      <c r="H717" s="14" t="s">
        <v>3293</v>
      </c>
      <c r="I717" s="15">
        <v>44.97</v>
      </c>
      <c r="J717" s="77">
        <v>5</v>
      </c>
      <c r="K717" s="92"/>
    </row>
    <row r="718" spans="1:11" ht="30" x14ac:dyDescent="0.25">
      <c r="A718" s="14" t="s">
        <v>1505</v>
      </c>
      <c r="B718" s="14" t="s">
        <v>3294</v>
      </c>
      <c r="C718" s="14" t="s">
        <v>3295</v>
      </c>
      <c r="D718" s="16">
        <v>45797</v>
      </c>
      <c r="E718" s="16">
        <v>45826</v>
      </c>
      <c r="F718" s="14" t="s">
        <v>3296</v>
      </c>
      <c r="G718" s="14" t="s">
        <v>3297</v>
      </c>
      <c r="H718" s="14" t="s">
        <v>3298</v>
      </c>
      <c r="I718" s="15">
        <v>2355</v>
      </c>
      <c r="J718" s="77">
        <v>3</v>
      </c>
      <c r="K718" s="92"/>
    </row>
    <row r="719" spans="1:11" ht="20" x14ac:dyDescent="0.25">
      <c r="A719" s="14" t="s">
        <v>1505</v>
      </c>
      <c r="B719" s="14" t="s">
        <v>3299</v>
      </c>
      <c r="C719" s="14" t="s">
        <v>3300</v>
      </c>
      <c r="D719" s="16">
        <v>45821</v>
      </c>
      <c r="E719" s="16">
        <v>45826</v>
      </c>
      <c r="F719" s="14" t="s">
        <v>3301</v>
      </c>
      <c r="G719" s="14" t="s">
        <v>3253</v>
      </c>
      <c r="H719" s="14" t="s">
        <v>3254</v>
      </c>
      <c r="I719" s="15">
        <v>72.7</v>
      </c>
      <c r="J719" s="77">
        <v>4</v>
      </c>
      <c r="K719" s="92"/>
    </row>
    <row r="720" spans="1:11" ht="70" x14ac:dyDescent="0.25">
      <c r="A720" s="14" t="s">
        <v>1505</v>
      </c>
      <c r="B720" s="14" t="s">
        <v>3302</v>
      </c>
      <c r="C720" s="14" t="s">
        <v>3302</v>
      </c>
      <c r="D720" s="16">
        <v>45826</v>
      </c>
      <c r="E720" s="16"/>
      <c r="F720" s="14" t="s">
        <v>3303</v>
      </c>
      <c r="G720" s="14"/>
      <c r="H720" s="14" t="s">
        <v>2001</v>
      </c>
      <c r="I720" s="15">
        <v>115.21</v>
      </c>
      <c r="J720" s="77">
        <v>4</v>
      </c>
      <c r="K720" s="92"/>
    </row>
    <row r="721" spans="1:11" ht="50" x14ac:dyDescent="0.25">
      <c r="A721" s="14" t="s">
        <v>1505</v>
      </c>
      <c r="B721" s="14" t="s">
        <v>3304</v>
      </c>
      <c r="C721" s="14" t="s">
        <v>3305</v>
      </c>
      <c r="D721" s="16">
        <v>45723</v>
      </c>
      <c r="E721" s="16">
        <v>45826</v>
      </c>
      <c r="F721" s="14" t="s">
        <v>3306</v>
      </c>
      <c r="G721" s="14" t="s">
        <v>3307</v>
      </c>
      <c r="H721" s="14" t="s">
        <v>3308</v>
      </c>
      <c r="I721" s="15">
        <v>3122</v>
      </c>
      <c r="J721" s="77">
        <v>2</v>
      </c>
      <c r="K721" s="92"/>
    </row>
    <row r="722" spans="1:11" ht="70" x14ac:dyDescent="0.25">
      <c r="A722" s="14" t="s">
        <v>1505</v>
      </c>
      <c r="B722" s="14" t="s">
        <v>3309</v>
      </c>
      <c r="C722" s="14" t="s">
        <v>3309</v>
      </c>
      <c r="D722" s="16">
        <v>45826</v>
      </c>
      <c r="E722" s="16"/>
      <c r="F722" s="14" t="s">
        <v>3310</v>
      </c>
      <c r="G722" s="14"/>
      <c r="H722" s="14" t="s">
        <v>2001</v>
      </c>
      <c r="I722" s="15">
        <v>115.21</v>
      </c>
      <c r="J722" s="77">
        <v>4</v>
      </c>
      <c r="K722" s="92"/>
    </row>
    <row r="723" spans="1:11" ht="30" x14ac:dyDescent="0.25">
      <c r="A723" s="14" t="s">
        <v>1505</v>
      </c>
      <c r="B723" s="14" t="s">
        <v>3311</v>
      </c>
      <c r="C723" s="14" t="s">
        <v>3312</v>
      </c>
      <c r="D723" s="16">
        <v>45800</v>
      </c>
      <c r="E723" s="16">
        <v>45826</v>
      </c>
      <c r="F723" s="14" t="s">
        <v>3313</v>
      </c>
      <c r="G723" s="14"/>
      <c r="H723" s="14" t="s">
        <v>2649</v>
      </c>
      <c r="I723" s="15">
        <v>219.99</v>
      </c>
      <c r="J723" s="77">
        <v>2</v>
      </c>
      <c r="K723" s="92"/>
    </row>
    <row r="724" spans="1:11" ht="80" x14ac:dyDescent="0.25">
      <c r="A724" s="14" t="s">
        <v>1505</v>
      </c>
      <c r="B724" s="14" t="s">
        <v>3311</v>
      </c>
      <c r="C724" s="14" t="s">
        <v>3311</v>
      </c>
      <c r="D724" s="16">
        <v>45826</v>
      </c>
      <c r="E724" s="16"/>
      <c r="F724" s="14" t="s">
        <v>3314</v>
      </c>
      <c r="G724" s="14"/>
      <c r="H724" s="14" t="s">
        <v>3315</v>
      </c>
      <c r="I724" s="15">
        <v>530.01</v>
      </c>
      <c r="J724" s="77">
        <v>2</v>
      </c>
      <c r="K724" s="92"/>
    </row>
    <row r="725" spans="1:11" ht="20" x14ac:dyDescent="0.25">
      <c r="A725" s="14" t="s">
        <v>1505</v>
      </c>
      <c r="B725" s="14" t="s">
        <v>3316</v>
      </c>
      <c r="C725" s="14" t="s">
        <v>3317</v>
      </c>
      <c r="D725" s="16">
        <v>45826</v>
      </c>
      <c r="E725" s="16"/>
      <c r="F725" s="14" t="s">
        <v>3318</v>
      </c>
      <c r="G725" s="14" t="s">
        <v>1814</v>
      </c>
      <c r="H725" s="14" t="s">
        <v>1815</v>
      </c>
      <c r="I725" s="15">
        <v>135.30000000000001</v>
      </c>
      <c r="J725" s="77">
        <v>4</v>
      </c>
      <c r="K725" s="92"/>
    </row>
    <row r="726" spans="1:11" ht="12.5" x14ac:dyDescent="0.25">
      <c r="A726" s="14" t="s">
        <v>1505</v>
      </c>
      <c r="B726" s="14" t="s">
        <v>3319</v>
      </c>
      <c r="C726" s="14" t="s">
        <v>2681</v>
      </c>
      <c r="D726" s="16">
        <v>45826</v>
      </c>
      <c r="E726" s="16"/>
      <c r="F726" s="14" t="s">
        <v>3320</v>
      </c>
      <c r="G726" s="14" t="s">
        <v>3321</v>
      </c>
      <c r="H726" s="14" t="s">
        <v>3322</v>
      </c>
      <c r="I726" s="15">
        <v>972</v>
      </c>
      <c r="J726" s="77">
        <v>2</v>
      </c>
      <c r="K726" s="92"/>
    </row>
    <row r="727" spans="1:11" ht="20" x14ac:dyDescent="0.25">
      <c r="A727" s="14" t="s">
        <v>1505</v>
      </c>
      <c r="B727" s="14" t="s">
        <v>3319</v>
      </c>
      <c r="C727" s="14" t="s">
        <v>3319</v>
      </c>
      <c r="D727" s="16">
        <v>45852</v>
      </c>
      <c r="E727" s="16"/>
      <c r="F727" s="14" t="s">
        <v>3323</v>
      </c>
      <c r="G727" s="14"/>
      <c r="H727" s="14" t="s">
        <v>1534</v>
      </c>
      <c r="I727" s="15">
        <v>228</v>
      </c>
      <c r="J727" s="77">
        <v>2</v>
      </c>
      <c r="K727" s="92"/>
    </row>
    <row r="728" spans="1:11" ht="12.5" x14ac:dyDescent="0.25">
      <c r="A728" s="14" t="s">
        <v>1505</v>
      </c>
      <c r="B728" s="14" t="s">
        <v>3324</v>
      </c>
      <c r="C728" s="14" t="s">
        <v>3325</v>
      </c>
      <c r="D728" s="16">
        <v>45826</v>
      </c>
      <c r="E728" s="16"/>
      <c r="F728" s="14" t="s">
        <v>3326</v>
      </c>
      <c r="G728" s="14" t="s">
        <v>2022</v>
      </c>
      <c r="H728" s="14" t="s">
        <v>2023</v>
      </c>
      <c r="I728" s="15">
        <v>127.05</v>
      </c>
      <c r="J728" s="77">
        <v>4</v>
      </c>
      <c r="K728" s="92"/>
    </row>
    <row r="729" spans="1:11" ht="20" x14ac:dyDescent="0.25">
      <c r="A729" s="14" t="s">
        <v>1505</v>
      </c>
      <c r="B729" s="14" t="s">
        <v>3327</v>
      </c>
      <c r="C729" s="14" t="s">
        <v>3328</v>
      </c>
      <c r="D729" s="16">
        <v>45826</v>
      </c>
      <c r="E729" s="16"/>
      <c r="F729" s="14" t="s">
        <v>3329</v>
      </c>
      <c r="G729" s="14" t="s">
        <v>1726</v>
      </c>
      <c r="H729" s="14" t="s">
        <v>1727</v>
      </c>
      <c r="I729" s="15">
        <v>543.80999999999995</v>
      </c>
      <c r="J729" s="77">
        <v>2</v>
      </c>
      <c r="K729" s="92"/>
    </row>
    <row r="730" spans="1:11" ht="20" x14ac:dyDescent="0.25">
      <c r="A730" s="14" t="s">
        <v>1505</v>
      </c>
      <c r="B730" s="14" t="s">
        <v>3327</v>
      </c>
      <c r="C730" s="14" t="s">
        <v>3327</v>
      </c>
      <c r="D730" s="16">
        <v>45852</v>
      </c>
      <c r="E730" s="16"/>
      <c r="F730" s="14" t="s">
        <v>3330</v>
      </c>
      <c r="G730" s="14"/>
      <c r="H730" s="14" t="s">
        <v>1534</v>
      </c>
      <c r="I730" s="15">
        <v>127.56</v>
      </c>
      <c r="J730" s="77">
        <v>2</v>
      </c>
      <c r="K730" s="92"/>
    </row>
    <row r="731" spans="1:11" ht="20" x14ac:dyDescent="0.25">
      <c r="A731" s="14" t="s">
        <v>1505</v>
      </c>
      <c r="B731" s="14" t="s">
        <v>3331</v>
      </c>
      <c r="C731" s="14" t="s">
        <v>2954</v>
      </c>
      <c r="D731" s="16">
        <v>45826</v>
      </c>
      <c r="E731" s="16"/>
      <c r="F731" s="14" t="s">
        <v>3332</v>
      </c>
      <c r="G731" s="14" t="s">
        <v>1863</v>
      </c>
      <c r="H731" s="14" t="s">
        <v>1864</v>
      </c>
      <c r="I731" s="15">
        <v>702.63</v>
      </c>
      <c r="J731" s="77">
        <v>2</v>
      </c>
      <c r="K731" s="92"/>
    </row>
    <row r="732" spans="1:11" ht="30" x14ac:dyDescent="0.25">
      <c r="A732" s="14" t="s">
        <v>1505</v>
      </c>
      <c r="B732" s="14" t="s">
        <v>3331</v>
      </c>
      <c r="C732" s="14" t="s">
        <v>3331</v>
      </c>
      <c r="D732" s="16">
        <v>45852</v>
      </c>
      <c r="E732" s="16"/>
      <c r="F732" s="14" t="s">
        <v>3333</v>
      </c>
      <c r="G732" s="14"/>
      <c r="H732" s="14" t="s">
        <v>1534</v>
      </c>
      <c r="I732" s="15">
        <v>164.81</v>
      </c>
      <c r="J732" s="77">
        <v>2</v>
      </c>
      <c r="K732" s="92"/>
    </row>
    <row r="733" spans="1:11" ht="12.5" x14ac:dyDescent="0.25">
      <c r="A733" s="14" t="s">
        <v>1505</v>
      </c>
      <c r="B733" s="14" t="s">
        <v>3334</v>
      </c>
      <c r="C733" s="14" t="s">
        <v>3335</v>
      </c>
      <c r="D733" s="16">
        <v>45826</v>
      </c>
      <c r="E733" s="16"/>
      <c r="F733" s="14" t="s">
        <v>3336</v>
      </c>
      <c r="G733" s="14" t="s">
        <v>3337</v>
      </c>
      <c r="H733" s="14" t="s">
        <v>3338</v>
      </c>
      <c r="I733" s="15">
        <v>1320</v>
      </c>
      <c r="J733" s="77">
        <v>3</v>
      </c>
      <c r="K733" s="92"/>
    </row>
    <row r="734" spans="1:11" ht="40" x14ac:dyDescent="0.25">
      <c r="A734" s="14" t="s">
        <v>1505</v>
      </c>
      <c r="B734" s="14" t="s">
        <v>3339</v>
      </c>
      <c r="C734" s="14" t="s">
        <v>3340</v>
      </c>
      <c r="D734" s="16">
        <v>45826</v>
      </c>
      <c r="E734" s="16"/>
      <c r="F734" s="14" t="s">
        <v>3341</v>
      </c>
      <c r="G734" s="14" t="s">
        <v>1799</v>
      </c>
      <c r="H734" s="14" t="s">
        <v>1956</v>
      </c>
      <c r="I734" s="15">
        <v>1764.18</v>
      </c>
      <c r="J734" s="77">
        <v>4</v>
      </c>
      <c r="K734" s="92"/>
    </row>
    <row r="735" spans="1:11" ht="20" x14ac:dyDescent="0.25">
      <c r="A735" s="14" t="s">
        <v>1505</v>
      </c>
      <c r="B735" s="14" t="s">
        <v>3342</v>
      </c>
      <c r="C735" s="14" t="s">
        <v>3343</v>
      </c>
      <c r="D735" s="16">
        <v>45826</v>
      </c>
      <c r="E735" s="16"/>
      <c r="F735" s="14" t="s">
        <v>3344</v>
      </c>
      <c r="G735" s="14" t="s">
        <v>3345</v>
      </c>
      <c r="H735" s="14" t="s">
        <v>3346</v>
      </c>
      <c r="I735" s="15">
        <v>343.17</v>
      </c>
      <c r="J735" s="77">
        <v>5</v>
      </c>
      <c r="K735" s="92"/>
    </row>
    <row r="736" spans="1:11" ht="12.5" x14ac:dyDescent="0.25">
      <c r="A736" s="14" t="s">
        <v>1505</v>
      </c>
      <c r="B736" s="14" t="s">
        <v>3347</v>
      </c>
      <c r="C736" s="14" t="s">
        <v>3348</v>
      </c>
      <c r="D736" s="16">
        <v>45826</v>
      </c>
      <c r="E736" s="16"/>
      <c r="F736" s="14" t="s">
        <v>3349</v>
      </c>
      <c r="G736" s="14" t="s">
        <v>3350</v>
      </c>
      <c r="H736" s="14" t="s">
        <v>3351</v>
      </c>
      <c r="I736" s="15">
        <v>1644</v>
      </c>
      <c r="J736" s="77">
        <v>4</v>
      </c>
      <c r="K736" s="92"/>
    </row>
    <row r="737" spans="1:11" ht="20" x14ac:dyDescent="0.25">
      <c r="A737" s="14" t="s">
        <v>1505</v>
      </c>
      <c r="B737" s="14" t="s">
        <v>3352</v>
      </c>
      <c r="C737" s="14" t="s">
        <v>3352</v>
      </c>
      <c r="D737" s="16">
        <v>45862</v>
      </c>
      <c r="E737" s="16"/>
      <c r="F737" s="14" t="s">
        <v>3353</v>
      </c>
      <c r="G737" s="14"/>
      <c r="H737" s="14" t="s">
        <v>1534</v>
      </c>
      <c r="I737" s="15">
        <v>378.12</v>
      </c>
      <c r="J737" s="77">
        <v>4</v>
      </c>
      <c r="K737" s="92"/>
    </row>
    <row r="738" spans="1:11" ht="20" x14ac:dyDescent="0.25">
      <c r="A738" s="14" t="s">
        <v>1505</v>
      </c>
      <c r="B738" s="14" t="s">
        <v>3354</v>
      </c>
      <c r="C738" s="14" t="s">
        <v>3355</v>
      </c>
      <c r="D738" s="16">
        <v>45826</v>
      </c>
      <c r="E738" s="16"/>
      <c r="F738" s="14" t="s">
        <v>3356</v>
      </c>
      <c r="G738" s="14" t="s">
        <v>2070</v>
      </c>
      <c r="H738" s="14" t="s">
        <v>2071</v>
      </c>
      <c r="I738" s="15">
        <v>82</v>
      </c>
      <c r="J738" s="77">
        <v>4</v>
      </c>
      <c r="K738" s="92"/>
    </row>
    <row r="739" spans="1:11" ht="20" x14ac:dyDescent="0.25">
      <c r="A739" s="14" t="s">
        <v>1505</v>
      </c>
      <c r="B739" s="14" t="s">
        <v>3357</v>
      </c>
      <c r="C739" s="14" t="s">
        <v>3358</v>
      </c>
      <c r="D739" s="16">
        <v>45826</v>
      </c>
      <c r="E739" s="16"/>
      <c r="F739" s="14" t="s">
        <v>3359</v>
      </c>
      <c r="G739" s="14" t="s">
        <v>3360</v>
      </c>
      <c r="H739" s="14" t="s">
        <v>3361</v>
      </c>
      <c r="I739" s="15">
        <v>444.79</v>
      </c>
      <c r="J739" s="77">
        <v>3</v>
      </c>
      <c r="K739" s="92"/>
    </row>
    <row r="740" spans="1:11" ht="12.5" x14ac:dyDescent="0.25">
      <c r="A740" s="14" t="s">
        <v>1505</v>
      </c>
      <c r="B740" s="14" t="s">
        <v>3362</v>
      </c>
      <c r="C740" s="14" t="s">
        <v>3363</v>
      </c>
      <c r="D740" s="16">
        <v>45826</v>
      </c>
      <c r="E740" s="16"/>
      <c r="F740" s="14" t="s">
        <v>3364</v>
      </c>
      <c r="G740" s="14" t="s">
        <v>2202</v>
      </c>
      <c r="H740" s="14" t="s">
        <v>2203</v>
      </c>
      <c r="I740" s="15">
        <v>108.83</v>
      </c>
      <c r="J740" s="77">
        <v>4</v>
      </c>
      <c r="K740" s="92"/>
    </row>
    <row r="741" spans="1:11" ht="12.5" x14ac:dyDescent="0.25">
      <c r="A741" s="14" t="s">
        <v>1505</v>
      </c>
      <c r="B741" s="14" t="s">
        <v>3365</v>
      </c>
      <c r="C741" s="14" t="s">
        <v>3112</v>
      </c>
      <c r="D741" s="16">
        <v>45827</v>
      </c>
      <c r="E741" s="16"/>
      <c r="F741" s="14" t="s">
        <v>3366</v>
      </c>
      <c r="G741" s="14" t="s">
        <v>2161</v>
      </c>
      <c r="H741" s="14" t="s">
        <v>3367</v>
      </c>
      <c r="I741" s="15">
        <v>758.67</v>
      </c>
      <c r="J741" s="77">
        <v>5</v>
      </c>
      <c r="K741" s="92"/>
    </row>
    <row r="742" spans="1:11" ht="20" x14ac:dyDescent="0.25">
      <c r="A742" s="14" t="s">
        <v>1505</v>
      </c>
      <c r="B742" s="14" t="s">
        <v>7874</v>
      </c>
      <c r="C742" s="14" t="s">
        <v>7875</v>
      </c>
      <c r="D742" s="16">
        <v>45827</v>
      </c>
      <c r="E742" s="16"/>
      <c r="F742" s="14" t="s">
        <v>3368</v>
      </c>
      <c r="G742" s="14" t="s">
        <v>1583</v>
      </c>
      <c r="H742" s="14" t="s">
        <v>1584</v>
      </c>
      <c r="I742" s="15">
        <v>10</v>
      </c>
      <c r="J742" s="77">
        <v>4</v>
      </c>
      <c r="K742" s="92"/>
    </row>
    <row r="743" spans="1:11" ht="20" x14ac:dyDescent="0.25">
      <c r="A743" s="14" t="s">
        <v>1505</v>
      </c>
      <c r="B743" s="14" t="s">
        <v>3369</v>
      </c>
      <c r="C743" s="14" t="s">
        <v>3369</v>
      </c>
      <c r="D743" s="16">
        <v>45862</v>
      </c>
      <c r="E743" s="16"/>
      <c r="F743" s="14" t="s">
        <v>3370</v>
      </c>
      <c r="G743" s="14"/>
      <c r="H743" s="14" t="s">
        <v>1534</v>
      </c>
      <c r="I743" s="15">
        <v>170.84</v>
      </c>
      <c r="J743" s="77">
        <v>5</v>
      </c>
      <c r="K743" s="92"/>
    </row>
    <row r="744" spans="1:11" ht="30" x14ac:dyDescent="0.25">
      <c r="A744" s="14" t="s">
        <v>1505</v>
      </c>
      <c r="B744" s="14" t="s">
        <v>3371</v>
      </c>
      <c r="C744" s="14" t="s">
        <v>3372</v>
      </c>
      <c r="D744" s="16">
        <v>45660</v>
      </c>
      <c r="E744" s="16">
        <v>45831</v>
      </c>
      <c r="F744" s="14" t="s">
        <v>3373</v>
      </c>
      <c r="G744" s="14" t="s">
        <v>3374</v>
      </c>
      <c r="H744" s="14" t="s">
        <v>3375</v>
      </c>
      <c r="I744" s="15">
        <v>92</v>
      </c>
      <c r="J744" s="77">
        <v>2</v>
      </c>
      <c r="K744" s="92"/>
    </row>
    <row r="745" spans="1:11" ht="30" x14ac:dyDescent="0.25">
      <c r="A745" s="14" t="s">
        <v>1505</v>
      </c>
      <c r="B745" s="14" t="s">
        <v>3371</v>
      </c>
      <c r="C745" s="14" t="s">
        <v>3376</v>
      </c>
      <c r="D745" s="16">
        <v>45729</v>
      </c>
      <c r="E745" s="16">
        <v>45831</v>
      </c>
      <c r="F745" s="14" t="s">
        <v>3377</v>
      </c>
      <c r="G745" s="14" t="s">
        <v>3378</v>
      </c>
      <c r="H745" s="14" t="s">
        <v>3379</v>
      </c>
      <c r="I745" s="15">
        <v>97.97</v>
      </c>
      <c r="J745" s="77">
        <v>2</v>
      </c>
      <c r="K745" s="92"/>
    </row>
    <row r="746" spans="1:11" ht="30" x14ac:dyDescent="0.25">
      <c r="A746" s="14" t="s">
        <v>1505</v>
      </c>
      <c r="B746" s="14" t="s">
        <v>3371</v>
      </c>
      <c r="C746" s="14" t="s">
        <v>3380</v>
      </c>
      <c r="D746" s="16">
        <v>45729</v>
      </c>
      <c r="E746" s="16">
        <v>45831</v>
      </c>
      <c r="F746" s="14" t="s">
        <v>3377</v>
      </c>
      <c r="G746" s="14" t="s">
        <v>3378</v>
      </c>
      <c r="H746" s="14" t="s">
        <v>3379</v>
      </c>
      <c r="I746" s="15">
        <v>39.99</v>
      </c>
      <c r="J746" s="77">
        <v>2</v>
      </c>
      <c r="K746" s="92"/>
    </row>
    <row r="747" spans="1:11" ht="50" x14ac:dyDescent="0.25">
      <c r="A747" s="14" t="s">
        <v>1505</v>
      </c>
      <c r="B747" s="14" t="s">
        <v>3371</v>
      </c>
      <c r="C747" s="14" t="s">
        <v>3381</v>
      </c>
      <c r="D747" s="16">
        <v>45740</v>
      </c>
      <c r="E747" s="16">
        <v>45831</v>
      </c>
      <c r="F747" s="14" t="s">
        <v>3382</v>
      </c>
      <c r="G747" s="14"/>
      <c r="H747" s="14" t="s">
        <v>3383</v>
      </c>
      <c r="I747" s="15">
        <v>484.4</v>
      </c>
      <c r="J747" s="77">
        <v>2</v>
      </c>
      <c r="K747" s="92"/>
    </row>
    <row r="748" spans="1:11" ht="30" x14ac:dyDescent="0.25">
      <c r="A748" s="14" t="s">
        <v>1505</v>
      </c>
      <c r="B748" s="14" t="s">
        <v>3371</v>
      </c>
      <c r="C748" s="14" t="s">
        <v>3384</v>
      </c>
      <c r="D748" s="16">
        <v>45753</v>
      </c>
      <c r="E748" s="16">
        <v>45831</v>
      </c>
      <c r="F748" s="14" t="s">
        <v>3377</v>
      </c>
      <c r="G748" s="14" t="s">
        <v>3385</v>
      </c>
      <c r="H748" s="14" t="s">
        <v>3386</v>
      </c>
      <c r="I748" s="15">
        <v>56.6</v>
      </c>
      <c r="J748" s="77">
        <v>2</v>
      </c>
      <c r="K748" s="92"/>
    </row>
    <row r="749" spans="1:11" ht="40" x14ac:dyDescent="0.25">
      <c r="A749" s="14" t="s">
        <v>1505</v>
      </c>
      <c r="B749" s="14" t="s">
        <v>3371</v>
      </c>
      <c r="C749" s="14" t="s">
        <v>3387</v>
      </c>
      <c r="D749" s="16">
        <v>45663</v>
      </c>
      <c r="E749" s="16">
        <v>45831</v>
      </c>
      <c r="F749" s="14" t="s">
        <v>3388</v>
      </c>
      <c r="G749" s="14" t="s">
        <v>3374</v>
      </c>
      <c r="H749" s="14" t="s">
        <v>3375</v>
      </c>
      <c r="I749" s="15">
        <v>51.25</v>
      </c>
      <c r="J749" s="77">
        <v>2</v>
      </c>
      <c r="K749" s="92"/>
    </row>
    <row r="750" spans="1:11" ht="40" x14ac:dyDescent="0.25">
      <c r="A750" s="14" t="s">
        <v>1505</v>
      </c>
      <c r="B750" s="14" t="s">
        <v>3371</v>
      </c>
      <c r="C750" s="14" t="s">
        <v>1880</v>
      </c>
      <c r="D750" s="16">
        <v>45778</v>
      </c>
      <c r="E750" s="16">
        <v>45831</v>
      </c>
      <c r="F750" s="14" t="s">
        <v>3389</v>
      </c>
      <c r="G750" s="14" t="s">
        <v>3390</v>
      </c>
      <c r="H750" s="14" t="s">
        <v>3391</v>
      </c>
      <c r="I750" s="15">
        <v>7</v>
      </c>
      <c r="J750" s="77">
        <v>2</v>
      </c>
      <c r="K750" s="92"/>
    </row>
    <row r="751" spans="1:11" ht="50" x14ac:dyDescent="0.25">
      <c r="A751" s="14" t="s">
        <v>1505</v>
      </c>
      <c r="B751" s="14" t="s">
        <v>3371</v>
      </c>
      <c r="C751" s="14" t="s">
        <v>1880</v>
      </c>
      <c r="D751" s="16">
        <v>45787</v>
      </c>
      <c r="E751" s="16">
        <v>45831</v>
      </c>
      <c r="F751" s="14" t="s">
        <v>3392</v>
      </c>
      <c r="G751" s="14" t="s">
        <v>3393</v>
      </c>
      <c r="H751" s="14" t="s">
        <v>3394</v>
      </c>
      <c r="I751" s="15">
        <v>18</v>
      </c>
      <c r="J751" s="77">
        <v>2</v>
      </c>
      <c r="K751" s="92"/>
    </row>
    <row r="752" spans="1:11" ht="50" x14ac:dyDescent="0.25">
      <c r="A752" s="14" t="s">
        <v>1505</v>
      </c>
      <c r="B752" s="14" t="s">
        <v>3371</v>
      </c>
      <c r="C752" s="14" t="s">
        <v>3395</v>
      </c>
      <c r="D752" s="16">
        <v>45788</v>
      </c>
      <c r="E752" s="16">
        <v>45831</v>
      </c>
      <c r="F752" s="14" t="s">
        <v>3396</v>
      </c>
      <c r="G752" s="14" t="s">
        <v>3390</v>
      </c>
      <c r="H752" s="14" t="s">
        <v>3391</v>
      </c>
      <c r="I752" s="15">
        <v>6.79</v>
      </c>
      <c r="J752" s="77">
        <v>2</v>
      </c>
      <c r="K752" s="92"/>
    </row>
    <row r="753" spans="1:11" ht="12.5" x14ac:dyDescent="0.25">
      <c r="A753" s="14" t="s">
        <v>1505</v>
      </c>
      <c r="B753" s="14" t="s">
        <v>3397</v>
      </c>
      <c r="C753" s="14" t="s">
        <v>3398</v>
      </c>
      <c r="D753" s="16">
        <v>45831</v>
      </c>
      <c r="E753" s="16"/>
      <c r="F753" s="14" t="s">
        <v>3399</v>
      </c>
      <c r="G753" s="14" t="s">
        <v>1835</v>
      </c>
      <c r="H753" s="14" t="s">
        <v>1549</v>
      </c>
      <c r="I753" s="15">
        <v>209.24</v>
      </c>
      <c r="J753" s="77">
        <v>2</v>
      </c>
      <c r="K753" s="92"/>
    </row>
    <row r="754" spans="1:11" ht="30" x14ac:dyDescent="0.25">
      <c r="A754" s="14" t="s">
        <v>1505</v>
      </c>
      <c r="B754" s="14" t="s">
        <v>2304</v>
      </c>
      <c r="C754" s="14" t="s">
        <v>3400</v>
      </c>
      <c r="D754" s="16">
        <v>45783</v>
      </c>
      <c r="E754" s="16">
        <v>45832</v>
      </c>
      <c r="F754" s="14" t="s">
        <v>3401</v>
      </c>
      <c r="G754" s="14"/>
      <c r="H754" s="14" t="s">
        <v>3402</v>
      </c>
      <c r="I754" s="15">
        <v>125.99</v>
      </c>
      <c r="J754" s="77">
        <v>2</v>
      </c>
      <c r="K754" s="92"/>
    </row>
    <row r="755" spans="1:11" ht="60" x14ac:dyDescent="0.25">
      <c r="A755" s="14" t="s">
        <v>1505</v>
      </c>
      <c r="B755" s="14" t="s">
        <v>3403</v>
      </c>
      <c r="C755" s="14" t="s">
        <v>3404</v>
      </c>
      <c r="D755" s="16">
        <v>45786</v>
      </c>
      <c r="E755" s="16">
        <v>45832</v>
      </c>
      <c r="F755" s="14" t="s">
        <v>3405</v>
      </c>
      <c r="G755" s="14" t="s">
        <v>3406</v>
      </c>
      <c r="H755" s="14" t="s">
        <v>3407</v>
      </c>
      <c r="I755" s="15">
        <v>2833</v>
      </c>
      <c r="J755" s="77">
        <v>2</v>
      </c>
      <c r="K755" s="92"/>
    </row>
    <row r="756" spans="1:11" ht="20" x14ac:dyDescent="0.25">
      <c r="A756" s="14" t="s">
        <v>1505</v>
      </c>
      <c r="B756" s="14" t="s">
        <v>3408</v>
      </c>
      <c r="C756" s="14" t="s">
        <v>3409</v>
      </c>
      <c r="D756" s="16">
        <v>45826</v>
      </c>
      <c r="E756" s="16">
        <v>45832</v>
      </c>
      <c r="F756" s="14" t="s">
        <v>3410</v>
      </c>
      <c r="G756" s="14" t="s">
        <v>3411</v>
      </c>
      <c r="H756" s="14" t="s">
        <v>3412</v>
      </c>
      <c r="I756" s="15">
        <v>119.23</v>
      </c>
      <c r="J756" s="77">
        <v>4</v>
      </c>
      <c r="K756" s="92"/>
    </row>
    <row r="757" spans="1:11" ht="90" x14ac:dyDescent="0.25">
      <c r="A757" s="14" t="s">
        <v>1505</v>
      </c>
      <c r="B757" s="14" t="s">
        <v>3413</v>
      </c>
      <c r="C757" s="14" t="s">
        <v>3413</v>
      </c>
      <c r="D757" s="16">
        <v>45832</v>
      </c>
      <c r="E757" s="16"/>
      <c r="F757" s="14" t="s">
        <v>3414</v>
      </c>
      <c r="G757" s="14"/>
      <c r="H757" s="14" t="s">
        <v>3415</v>
      </c>
      <c r="I757" s="15">
        <v>58.3</v>
      </c>
      <c r="J757" s="77">
        <v>2</v>
      </c>
      <c r="K757" s="92"/>
    </row>
    <row r="758" spans="1:11" ht="50" x14ac:dyDescent="0.25">
      <c r="A758" s="14" t="s">
        <v>1505</v>
      </c>
      <c r="B758" s="14" t="s">
        <v>3413</v>
      </c>
      <c r="C758" s="14" t="s">
        <v>3416</v>
      </c>
      <c r="D758" s="16">
        <v>45661</v>
      </c>
      <c r="E758" s="16">
        <v>45832</v>
      </c>
      <c r="F758" s="14" t="s">
        <v>3417</v>
      </c>
      <c r="G758" s="14" t="s">
        <v>2579</v>
      </c>
      <c r="H758" s="14" t="s">
        <v>2843</v>
      </c>
      <c r="I758" s="15">
        <v>53.64</v>
      </c>
      <c r="J758" s="77">
        <v>2</v>
      </c>
      <c r="K758" s="92"/>
    </row>
    <row r="759" spans="1:11" ht="30" x14ac:dyDescent="0.25">
      <c r="A759" s="14" t="s">
        <v>1505</v>
      </c>
      <c r="B759" s="14" t="s">
        <v>3413</v>
      </c>
      <c r="C759" s="14" t="s">
        <v>3418</v>
      </c>
      <c r="D759" s="16">
        <v>45664</v>
      </c>
      <c r="E759" s="16">
        <v>45832</v>
      </c>
      <c r="F759" s="14" t="s">
        <v>3419</v>
      </c>
      <c r="G759" s="14"/>
      <c r="H759" s="14" t="s">
        <v>2966</v>
      </c>
      <c r="I759" s="15">
        <v>55.9</v>
      </c>
      <c r="J759" s="77">
        <v>2</v>
      </c>
      <c r="K759" s="92"/>
    </row>
    <row r="760" spans="1:11" ht="30" x14ac:dyDescent="0.25">
      <c r="A760" s="14" t="s">
        <v>1505</v>
      </c>
      <c r="B760" s="14" t="s">
        <v>3413</v>
      </c>
      <c r="C760" s="14" t="s">
        <v>3420</v>
      </c>
      <c r="D760" s="16">
        <v>45670</v>
      </c>
      <c r="E760" s="16">
        <v>45832</v>
      </c>
      <c r="F760" s="14" t="s">
        <v>3421</v>
      </c>
      <c r="G760" s="14" t="s">
        <v>3422</v>
      </c>
      <c r="H760" s="14" t="s">
        <v>3423</v>
      </c>
      <c r="I760" s="15">
        <v>90</v>
      </c>
      <c r="J760" s="77">
        <v>2</v>
      </c>
      <c r="K760" s="92"/>
    </row>
    <row r="761" spans="1:11" ht="30" x14ac:dyDescent="0.25">
      <c r="A761" s="14" t="s">
        <v>1505</v>
      </c>
      <c r="B761" s="14" t="s">
        <v>3413</v>
      </c>
      <c r="C761" s="14" t="s">
        <v>3424</v>
      </c>
      <c r="D761" s="16">
        <v>45666</v>
      </c>
      <c r="E761" s="16">
        <v>45832</v>
      </c>
      <c r="F761" s="14" t="s">
        <v>3419</v>
      </c>
      <c r="G761" s="14" t="s">
        <v>1835</v>
      </c>
      <c r="H761" s="14" t="s">
        <v>1549</v>
      </c>
      <c r="I761" s="15">
        <v>76.75</v>
      </c>
      <c r="J761" s="77">
        <v>2</v>
      </c>
      <c r="K761" s="92"/>
    </row>
    <row r="762" spans="1:11" ht="30" x14ac:dyDescent="0.25">
      <c r="A762" s="14" t="s">
        <v>1505</v>
      </c>
      <c r="B762" s="14" t="s">
        <v>3413</v>
      </c>
      <c r="C762" s="14" t="s">
        <v>3425</v>
      </c>
      <c r="D762" s="16">
        <v>45670</v>
      </c>
      <c r="E762" s="16">
        <v>45832</v>
      </c>
      <c r="F762" s="14" t="s">
        <v>3426</v>
      </c>
      <c r="G762" s="14" t="s">
        <v>2829</v>
      </c>
      <c r="H762" s="14" t="s">
        <v>2830</v>
      </c>
      <c r="I762" s="15">
        <v>31.85</v>
      </c>
      <c r="J762" s="77">
        <v>2</v>
      </c>
      <c r="K762" s="92"/>
    </row>
    <row r="763" spans="1:11" ht="90" x14ac:dyDescent="0.25">
      <c r="A763" s="14" t="s">
        <v>1505</v>
      </c>
      <c r="B763" s="14" t="s">
        <v>3413</v>
      </c>
      <c r="C763" s="14" t="s">
        <v>3413</v>
      </c>
      <c r="D763" s="16">
        <v>45832</v>
      </c>
      <c r="E763" s="16"/>
      <c r="F763" s="14" t="s">
        <v>3427</v>
      </c>
      <c r="G763" s="14"/>
      <c r="H763" s="14" t="s">
        <v>3415</v>
      </c>
      <c r="I763" s="15">
        <v>58.3</v>
      </c>
      <c r="J763" s="77">
        <v>2</v>
      </c>
      <c r="K763" s="92"/>
    </row>
    <row r="764" spans="1:11" ht="50" x14ac:dyDescent="0.25">
      <c r="A764" s="14" t="s">
        <v>1505</v>
      </c>
      <c r="B764" s="14" t="s">
        <v>3413</v>
      </c>
      <c r="C764" s="14" t="s">
        <v>3428</v>
      </c>
      <c r="D764" s="16">
        <v>45675</v>
      </c>
      <c r="E764" s="16">
        <v>45832</v>
      </c>
      <c r="F764" s="14" t="s">
        <v>3429</v>
      </c>
      <c r="G764" s="14" t="s">
        <v>2579</v>
      </c>
      <c r="H764" s="14" t="s">
        <v>2843</v>
      </c>
      <c r="I764" s="15">
        <v>23.75</v>
      </c>
      <c r="J764" s="77">
        <v>2</v>
      </c>
      <c r="K764" s="92"/>
    </row>
    <row r="765" spans="1:11" ht="30" x14ac:dyDescent="0.25">
      <c r="A765" s="14" t="s">
        <v>1505</v>
      </c>
      <c r="B765" s="14" t="s">
        <v>3413</v>
      </c>
      <c r="C765" s="14" t="s">
        <v>3430</v>
      </c>
      <c r="D765" s="16">
        <v>45685</v>
      </c>
      <c r="E765" s="16">
        <v>45832</v>
      </c>
      <c r="F765" s="14" t="s">
        <v>3419</v>
      </c>
      <c r="G765" s="14"/>
      <c r="H765" s="14" t="s">
        <v>2966</v>
      </c>
      <c r="I765" s="15">
        <v>147.30000000000001</v>
      </c>
      <c r="J765" s="77">
        <v>2</v>
      </c>
      <c r="K765" s="92"/>
    </row>
    <row r="766" spans="1:11" ht="90" x14ac:dyDescent="0.25">
      <c r="A766" s="14" t="s">
        <v>1505</v>
      </c>
      <c r="B766" s="14" t="s">
        <v>3413</v>
      </c>
      <c r="C766" s="14" t="s">
        <v>3413</v>
      </c>
      <c r="D766" s="16">
        <v>45832</v>
      </c>
      <c r="E766" s="16"/>
      <c r="F766" s="14" t="s">
        <v>3431</v>
      </c>
      <c r="G766" s="14"/>
      <c r="H766" s="14" t="s">
        <v>3415</v>
      </c>
      <c r="I766" s="15">
        <v>58.3</v>
      </c>
      <c r="J766" s="77">
        <v>2</v>
      </c>
      <c r="K766" s="92"/>
    </row>
    <row r="767" spans="1:11" ht="50" x14ac:dyDescent="0.25">
      <c r="A767" s="14" t="s">
        <v>1505</v>
      </c>
      <c r="B767" s="14" t="s">
        <v>3413</v>
      </c>
      <c r="C767" s="14" t="s">
        <v>3432</v>
      </c>
      <c r="D767" s="16">
        <v>45682</v>
      </c>
      <c r="E767" s="16">
        <v>45832</v>
      </c>
      <c r="F767" s="14" t="s">
        <v>3429</v>
      </c>
      <c r="G767" s="14" t="s">
        <v>2579</v>
      </c>
      <c r="H767" s="14" t="s">
        <v>2843</v>
      </c>
      <c r="I767" s="15">
        <v>47.81</v>
      </c>
      <c r="J767" s="77">
        <v>2</v>
      </c>
      <c r="K767" s="92"/>
    </row>
    <row r="768" spans="1:11" ht="90" x14ac:dyDescent="0.25">
      <c r="A768" s="14" t="s">
        <v>1505</v>
      </c>
      <c r="B768" s="14" t="s">
        <v>3413</v>
      </c>
      <c r="C768" s="14" t="s">
        <v>3413</v>
      </c>
      <c r="D768" s="16">
        <v>45832</v>
      </c>
      <c r="E768" s="16"/>
      <c r="F768" s="14" t="s">
        <v>3433</v>
      </c>
      <c r="G768" s="14"/>
      <c r="H768" s="14" t="s">
        <v>3415</v>
      </c>
      <c r="I768" s="15">
        <v>58.3</v>
      </c>
      <c r="J768" s="77">
        <v>2</v>
      </c>
      <c r="K768" s="92"/>
    </row>
    <row r="769" spans="1:11" ht="90" x14ac:dyDescent="0.25">
      <c r="A769" s="14" t="s">
        <v>1505</v>
      </c>
      <c r="B769" s="14" t="s">
        <v>3413</v>
      </c>
      <c r="C769" s="14" t="s">
        <v>3413</v>
      </c>
      <c r="D769" s="16">
        <v>45832</v>
      </c>
      <c r="E769" s="16"/>
      <c r="F769" s="14" t="s">
        <v>3434</v>
      </c>
      <c r="G769" s="14"/>
      <c r="H769" s="14" t="s">
        <v>3415</v>
      </c>
      <c r="I769" s="15">
        <v>58.3</v>
      </c>
      <c r="J769" s="77">
        <v>2</v>
      </c>
      <c r="K769" s="92"/>
    </row>
    <row r="770" spans="1:11" ht="40" x14ac:dyDescent="0.25">
      <c r="A770" s="14" t="s">
        <v>1505</v>
      </c>
      <c r="B770" s="14" t="s">
        <v>3413</v>
      </c>
      <c r="C770" s="14" t="s">
        <v>3435</v>
      </c>
      <c r="D770" s="16">
        <v>45701</v>
      </c>
      <c r="E770" s="16">
        <v>45832</v>
      </c>
      <c r="F770" s="14" t="s">
        <v>3436</v>
      </c>
      <c r="G770" s="14" t="s">
        <v>2829</v>
      </c>
      <c r="H770" s="14" t="s">
        <v>2830</v>
      </c>
      <c r="I770" s="15">
        <v>24.9</v>
      </c>
      <c r="J770" s="77">
        <v>2</v>
      </c>
      <c r="K770" s="92"/>
    </row>
    <row r="771" spans="1:11" ht="90" x14ac:dyDescent="0.25">
      <c r="A771" s="14" t="s">
        <v>1505</v>
      </c>
      <c r="B771" s="14" t="s">
        <v>3413</v>
      </c>
      <c r="C771" s="14" t="s">
        <v>3413</v>
      </c>
      <c r="D771" s="16">
        <v>45832</v>
      </c>
      <c r="E771" s="16"/>
      <c r="F771" s="14" t="s">
        <v>3437</v>
      </c>
      <c r="G771" s="14"/>
      <c r="H771" s="14" t="s">
        <v>3415</v>
      </c>
      <c r="I771" s="15">
        <v>58.3</v>
      </c>
      <c r="J771" s="77">
        <v>2</v>
      </c>
      <c r="K771" s="92"/>
    </row>
    <row r="772" spans="1:11" ht="30" x14ac:dyDescent="0.25">
      <c r="A772" s="14" t="s">
        <v>1505</v>
      </c>
      <c r="B772" s="14" t="s">
        <v>3413</v>
      </c>
      <c r="C772" s="14" t="s">
        <v>3438</v>
      </c>
      <c r="D772" s="16">
        <v>45726</v>
      </c>
      <c r="E772" s="16">
        <v>45832</v>
      </c>
      <c r="F772" s="14" t="s">
        <v>3439</v>
      </c>
      <c r="G772" s="14" t="s">
        <v>3440</v>
      </c>
      <c r="H772" s="14" t="s">
        <v>3441</v>
      </c>
      <c r="I772" s="15">
        <v>41.9</v>
      </c>
      <c r="J772" s="77">
        <v>2</v>
      </c>
      <c r="K772" s="92"/>
    </row>
    <row r="773" spans="1:11" ht="40" x14ac:dyDescent="0.25">
      <c r="A773" s="14" t="s">
        <v>1505</v>
      </c>
      <c r="B773" s="14" t="s">
        <v>3413</v>
      </c>
      <c r="C773" s="14" t="s">
        <v>3442</v>
      </c>
      <c r="D773" s="16">
        <v>45757</v>
      </c>
      <c r="E773" s="16">
        <v>45832</v>
      </c>
      <c r="F773" s="14" t="s">
        <v>3436</v>
      </c>
      <c r="G773" s="14" t="s">
        <v>2794</v>
      </c>
      <c r="H773" s="14" t="s">
        <v>2795</v>
      </c>
      <c r="I773" s="15">
        <v>196.44</v>
      </c>
      <c r="J773" s="77">
        <v>2</v>
      </c>
      <c r="K773" s="92"/>
    </row>
    <row r="774" spans="1:11" ht="30" x14ac:dyDescent="0.25">
      <c r="A774" s="14" t="s">
        <v>1505</v>
      </c>
      <c r="B774" s="14" t="s">
        <v>3413</v>
      </c>
      <c r="C774" s="14" t="s">
        <v>3443</v>
      </c>
      <c r="D774" s="16">
        <v>45762</v>
      </c>
      <c r="E774" s="16">
        <v>45832</v>
      </c>
      <c r="F774" s="14" t="s">
        <v>3439</v>
      </c>
      <c r="G774" s="14" t="s">
        <v>2829</v>
      </c>
      <c r="H774" s="14" t="s">
        <v>2830</v>
      </c>
      <c r="I774" s="15">
        <v>58.35</v>
      </c>
      <c r="J774" s="77">
        <v>2</v>
      </c>
      <c r="K774" s="92"/>
    </row>
    <row r="775" spans="1:11" ht="90" x14ac:dyDescent="0.25">
      <c r="A775" s="14" t="s">
        <v>1505</v>
      </c>
      <c r="B775" s="14" t="s">
        <v>3413</v>
      </c>
      <c r="C775" s="14" t="s">
        <v>3413</v>
      </c>
      <c r="D775" s="16">
        <v>45832</v>
      </c>
      <c r="E775" s="16"/>
      <c r="F775" s="14" t="s">
        <v>3444</v>
      </c>
      <c r="G775" s="14"/>
      <c r="H775" s="14" t="s">
        <v>3415</v>
      </c>
      <c r="I775" s="15">
        <v>73.48</v>
      </c>
      <c r="J775" s="77">
        <v>2</v>
      </c>
      <c r="K775" s="92"/>
    </row>
    <row r="776" spans="1:11" ht="30" x14ac:dyDescent="0.25">
      <c r="A776" s="14" t="s">
        <v>1505</v>
      </c>
      <c r="B776" s="14" t="s">
        <v>3413</v>
      </c>
      <c r="C776" s="14" t="s">
        <v>3445</v>
      </c>
      <c r="D776" s="16">
        <v>45791</v>
      </c>
      <c r="E776" s="16">
        <v>45832</v>
      </c>
      <c r="F776" s="14" t="s">
        <v>3446</v>
      </c>
      <c r="G776" s="14"/>
      <c r="H776" s="14" t="s">
        <v>2649</v>
      </c>
      <c r="I776" s="15">
        <v>110.11</v>
      </c>
      <c r="J776" s="77">
        <v>2</v>
      </c>
      <c r="K776" s="92"/>
    </row>
    <row r="777" spans="1:11" ht="30" x14ac:dyDescent="0.25">
      <c r="A777" s="14" t="s">
        <v>1505</v>
      </c>
      <c r="B777" s="14" t="s">
        <v>3447</v>
      </c>
      <c r="C777" s="14" t="s">
        <v>3448</v>
      </c>
      <c r="D777" s="16">
        <v>45834</v>
      </c>
      <c r="E777" s="16"/>
      <c r="F777" s="14" t="s">
        <v>3449</v>
      </c>
      <c r="G777" s="14" t="s">
        <v>3450</v>
      </c>
      <c r="H777" s="14" t="s">
        <v>3451</v>
      </c>
      <c r="I777" s="15">
        <v>284.97000000000003</v>
      </c>
      <c r="J777" s="77">
        <v>5</v>
      </c>
      <c r="K777" s="92"/>
    </row>
    <row r="778" spans="1:11" ht="20" x14ac:dyDescent="0.25">
      <c r="A778" s="14" t="s">
        <v>1505</v>
      </c>
      <c r="B778" s="14" t="s">
        <v>7870</v>
      </c>
      <c r="C778" s="14" t="s">
        <v>7871</v>
      </c>
      <c r="D778" s="16">
        <v>45834</v>
      </c>
      <c r="E778" s="16"/>
      <c r="F778" s="14" t="s">
        <v>3452</v>
      </c>
      <c r="G778" s="14" t="s">
        <v>1583</v>
      </c>
      <c r="H778" s="14" t="s">
        <v>1584</v>
      </c>
      <c r="I778" s="15">
        <v>10</v>
      </c>
      <c r="J778" s="77">
        <v>4</v>
      </c>
      <c r="K778" s="92"/>
    </row>
    <row r="779" spans="1:11" ht="20" x14ac:dyDescent="0.25">
      <c r="A779" s="14" t="s">
        <v>1505</v>
      </c>
      <c r="B779" s="14" t="s">
        <v>3453</v>
      </c>
      <c r="C779" s="14" t="s">
        <v>3453</v>
      </c>
      <c r="D779" s="16">
        <v>45862</v>
      </c>
      <c r="E779" s="16"/>
      <c r="F779" s="14" t="s">
        <v>3454</v>
      </c>
      <c r="G779" s="14"/>
      <c r="H779" s="14" t="s">
        <v>1534</v>
      </c>
      <c r="I779" s="15">
        <v>63.99</v>
      </c>
      <c r="J779" s="77">
        <v>5</v>
      </c>
      <c r="K779" s="92"/>
    </row>
    <row r="780" spans="1:11" ht="20" x14ac:dyDescent="0.25">
      <c r="A780" s="14" t="s">
        <v>1505</v>
      </c>
      <c r="B780" s="14" t="s">
        <v>3455</v>
      </c>
      <c r="C780" s="14" t="s">
        <v>3456</v>
      </c>
      <c r="D780" s="16">
        <v>45834</v>
      </c>
      <c r="E780" s="16"/>
      <c r="F780" s="14" t="s">
        <v>3457</v>
      </c>
      <c r="G780" s="14" t="s">
        <v>1895</v>
      </c>
      <c r="H780" s="14" t="s">
        <v>1896</v>
      </c>
      <c r="I780" s="15">
        <v>122.25</v>
      </c>
      <c r="J780" s="77">
        <v>4</v>
      </c>
      <c r="K780" s="92"/>
    </row>
    <row r="781" spans="1:11" ht="30" x14ac:dyDescent="0.25">
      <c r="A781" s="14" t="s">
        <v>1505</v>
      </c>
      <c r="B781" s="14" t="s">
        <v>3458</v>
      </c>
      <c r="C781" s="14" t="s">
        <v>3459</v>
      </c>
      <c r="D781" s="16">
        <v>45834</v>
      </c>
      <c r="E781" s="16"/>
      <c r="F781" s="14" t="s">
        <v>3460</v>
      </c>
      <c r="G781" s="14" t="s">
        <v>2236</v>
      </c>
      <c r="H781" s="14" t="s">
        <v>2237</v>
      </c>
      <c r="I781" s="15">
        <v>5751.48</v>
      </c>
      <c r="J781" s="77">
        <v>2</v>
      </c>
      <c r="K781" s="92"/>
    </row>
    <row r="782" spans="1:11" ht="30" x14ac:dyDescent="0.25">
      <c r="A782" s="14" t="s">
        <v>1505</v>
      </c>
      <c r="B782" s="14" t="s">
        <v>3461</v>
      </c>
      <c r="C782" s="14" t="s">
        <v>3462</v>
      </c>
      <c r="D782" s="16">
        <v>45834</v>
      </c>
      <c r="E782" s="16"/>
      <c r="F782" s="14" t="s">
        <v>3463</v>
      </c>
      <c r="G782" s="14" t="s">
        <v>2974</v>
      </c>
      <c r="H782" s="14" t="s">
        <v>2975</v>
      </c>
      <c r="I782" s="15">
        <v>418.2</v>
      </c>
      <c r="J782" s="77">
        <v>5</v>
      </c>
      <c r="K782" s="92"/>
    </row>
    <row r="783" spans="1:11" ht="30" x14ac:dyDescent="0.25">
      <c r="A783" s="14" t="s">
        <v>1505</v>
      </c>
      <c r="B783" s="14" t="s">
        <v>3461</v>
      </c>
      <c r="C783" s="14" t="s">
        <v>3462</v>
      </c>
      <c r="D783" s="16">
        <v>45834</v>
      </c>
      <c r="E783" s="16"/>
      <c r="F783" s="14" t="s">
        <v>3464</v>
      </c>
      <c r="G783" s="14" t="s">
        <v>2974</v>
      </c>
      <c r="H783" s="14" t="s">
        <v>2975</v>
      </c>
      <c r="I783" s="15">
        <v>73.8</v>
      </c>
      <c r="J783" s="77">
        <v>3</v>
      </c>
      <c r="K783" s="92"/>
    </row>
    <row r="784" spans="1:11" ht="30" x14ac:dyDescent="0.25">
      <c r="A784" s="14" t="s">
        <v>1505</v>
      </c>
      <c r="B784" s="14" t="s">
        <v>3465</v>
      </c>
      <c r="C784" s="14" t="s">
        <v>3466</v>
      </c>
      <c r="D784" s="16">
        <v>45834</v>
      </c>
      <c r="E784" s="16"/>
      <c r="F784" s="14" t="s">
        <v>3467</v>
      </c>
      <c r="G784" s="14" t="s">
        <v>3468</v>
      </c>
      <c r="H784" s="14" t="s">
        <v>3469</v>
      </c>
      <c r="I784" s="15">
        <v>2878.2</v>
      </c>
      <c r="J784" s="77">
        <v>5</v>
      </c>
      <c r="K784" s="92"/>
    </row>
    <row r="785" spans="1:11" ht="20" x14ac:dyDescent="0.25">
      <c r="A785" s="14" t="s">
        <v>1505</v>
      </c>
      <c r="B785" s="14" t="s">
        <v>3470</v>
      </c>
      <c r="C785" s="14" t="s">
        <v>3471</v>
      </c>
      <c r="D785" s="16">
        <v>45834</v>
      </c>
      <c r="E785" s="16"/>
      <c r="F785" s="14" t="s">
        <v>3472</v>
      </c>
      <c r="G785" s="14" t="s">
        <v>3473</v>
      </c>
      <c r="H785" s="14" t="s">
        <v>3474</v>
      </c>
      <c r="I785" s="15">
        <v>446.12</v>
      </c>
      <c r="J785" s="77">
        <v>5</v>
      </c>
      <c r="K785" s="92"/>
    </row>
    <row r="786" spans="1:11" ht="30" x14ac:dyDescent="0.25">
      <c r="A786" s="14" t="s">
        <v>1505</v>
      </c>
      <c r="B786" s="14" t="s">
        <v>3475</v>
      </c>
      <c r="C786" s="14" t="s">
        <v>3476</v>
      </c>
      <c r="D786" s="16">
        <v>45834</v>
      </c>
      <c r="E786" s="16"/>
      <c r="F786" s="14" t="s">
        <v>3477</v>
      </c>
      <c r="G786" s="14" t="s">
        <v>3478</v>
      </c>
      <c r="H786" s="14" t="s">
        <v>3479</v>
      </c>
      <c r="I786" s="15">
        <v>600</v>
      </c>
      <c r="J786" s="77">
        <v>5</v>
      </c>
      <c r="K786" s="92"/>
    </row>
    <row r="787" spans="1:11" ht="20" x14ac:dyDescent="0.25">
      <c r="A787" s="14" t="s">
        <v>1505</v>
      </c>
      <c r="B787" s="14" t="s">
        <v>3480</v>
      </c>
      <c r="C787" s="14" t="s">
        <v>3481</v>
      </c>
      <c r="D787" s="16">
        <v>45834</v>
      </c>
      <c r="E787" s="16"/>
      <c r="F787" s="14" t="s">
        <v>3482</v>
      </c>
      <c r="G787" s="14" t="s">
        <v>2051</v>
      </c>
      <c r="H787" s="14" t="s">
        <v>2052</v>
      </c>
      <c r="I787" s="15">
        <v>1706</v>
      </c>
      <c r="J787" s="77">
        <v>3</v>
      </c>
      <c r="K787" s="92"/>
    </row>
    <row r="788" spans="1:11" ht="12.5" x14ac:dyDescent="0.25">
      <c r="A788" s="14" t="s">
        <v>1505</v>
      </c>
      <c r="B788" s="14" t="s">
        <v>3483</v>
      </c>
      <c r="C788" s="14" t="s">
        <v>3484</v>
      </c>
      <c r="D788" s="16">
        <v>45834</v>
      </c>
      <c r="E788" s="16"/>
      <c r="F788" s="14" t="s">
        <v>3485</v>
      </c>
      <c r="G788" s="14" t="s">
        <v>2041</v>
      </c>
      <c r="H788" s="14" t="s">
        <v>2042</v>
      </c>
      <c r="I788" s="15">
        <v>781.83</v>
      </c>
      <c r="J788" s="77">
        <v>2</v>
      </c>
      <c r="K788" s="92"/>
    </row>
    <row r="789" spans="1:11" ht="20" x14ac:dyDescent="0.25">
      <c r="A789" s="14" t="s">
        <v>1505</v>
      </c>
      <c r="B789" s="14" t="s">
        <v>3486</v>
      </c>
      <c r="C789" s="14" t="s">
        <v>3487</v>
      </c>
      <c r="D789" s="16">
        <v>45834</v>
      </c>
      <c r="E789" s="16"/>
      <c r="F789" s="14" t="s">
        <v>3488</v>
      </c>
      <c r="G789" s="14" t="s">
        <v>2212</v>
      </c>
      <c r="H789" s="14" t="s">
        <v>3489</v>
      </c>
      <c r="I789" s="15">
        <v>44</v>
      </c>
      <c r="J789" s="77">
        <v>5</v>
      </c>
      <c r="K789" s="92"/>
    </row>
    <row r="790" spans="1:11" ht="30" x14ac:dyDescent="0.25">
      <c r="A790" s="14" t="s">
        <v>1505</v>
      </c>
      <c r="B790" s="14" t="s">
        <v>3490</v>
      </c>
      <c r="C790" s="14" t="s">
        <v>3491</v>
      </c>
      <c r="D790" s="16">
        <v>45834</v>
      </c>
      <c r="E790" s="16"/>
      <c r="F790" s="14" t="s">
        <v>3492</v>
      </c>
      <c r="G790" s="14" t="s">
        <v>2212</v>
      </c>
      <c r="H790" s="14" t="s">
        <v>3489</v>
      </c>
      <c r="I790" s="15">
        <v>512.79999999999995</v>
      </c>
      <c r="J790" s="77">
        <v>5</v>
      </c>
      <c r="K790" s="92"/>
    </row>
    <row r="791" spans="1:11" ht="20" x14ac:dyDescent="0.25">
      <c r="A791" s="14" t="s">
        <v>1505</v>
      </c>
      <c r="B791" s="14" t="s">
        <v>3493</v>
      </c>
      <c r="C791" s="14" t="s">
        <v>3494</v>
      </c>
      <c r="D791" s="16">
        <v>45835</v>
      </c>
      <c r="E791" s="16"/>
      <c r="F791" s="14" t="s">
        <v>3495</v>
      </c>
      <c r="G791" s="14" t="s">
        <v>3496</v>
      </c>
      <c r="H791" s="14" t="s">
        <v>3497</v>
      </c>
      <c r="I791" s="15">
        <v>4771.8</v>
      </c>
      <c r="J791" s="77">
        <v>5</v>
      </c>
      <c r="K791" s="92"/>
    </row>
    <row r="792" spans="1:11" ht="60" x14ac:dyDescent="0.25">
      <c r="A792" s="14" t="s">
        <v>1505</v>
      </c>
      <c r="B792" s="14" t="s">
        <v>3498</v>
      </c>
      <c r="C792" s="14" t="s">
        <v>3070</v>
      </c>
      <c r="D792" s="16">
        <v>45782</v>
      </c>
      <c r="E792" s="16">
        <v>45835</v>
      </c>
      <c r="F792" s="14" t="s">
        <v>3499</v>
      </c>
      <c r="G792" s="14" t="s">
        <v>3500</v>
      </c>
      <c r="H792" s="14" t="s">
        <v>3501</v>
      </c>
      <c r="I792" s="15">
        <v>914</v>
      </c>
      <c r="J792" s="77">
        <v>2</v>
      </c>
      <c r="K792" s="92"/>
    </row>
    <row r="793" spans="1:11" ht="20" x14ac:dyDescent="0.25">
      <c r="A793" s="14" t="s">
        <v>1505</v>
      </c>
      <c r="B793" s="14" t="s">
        <v>3502</v>
      </c>
      <c r="C793" s="14" t="s">
        <v>3503</v>
      </c>
      <c r="D793" s="16">
        <v>45835</v>
      </c>
      <c r="E793" s="16"/>
      <c r="F793" s="14" t="s">
        <v>3504</v>
      </c>
      <c r="G793" s="14" t="s">
        <v>2537</v>
      </c>
      <c r="H793" s="14" t="s">
        <v>2538</v>
      </c>
      <c r="I793" s="15">
        <v>1372.5</v>
      </c>
      <c r="J793" s="77">
        <v>2</v>
      </c>
      <c r="K793" s="92"/>
    </row>
    <row r="794" spans="1:11" ht="20" x14ac:dyDescent="0.25">
      <c r="A794" s="14" t="s">
        <v>1505</v>
      </c>
      <c r="B794" s="14" t="s">
        <v>3505</v>
      </c>
      <c r="C794" s="14" t="s">
        <v>3506</v>
      </c>
      <c r="D794" s="16">
        <v>45818</v>
      </c>
      <c r="E794" s="16">
        <v>45838</v>
      </c>
      <c r="F794" s="14" t="s">
        <v>3507</v>
      </c>
      <c r="G794" s="14" t="s">
        <v>3508</v>
      </c>
      <c r="H794" s="14" t="s">
        <v>3509</v>
      </c>
      <c r="I794" s="15">
        <v>168</v>
      </c>
      <c r="J794" s="77">
        <v>4</v>
      </c>
      <c r="K794" s="92"/>
    </row>
    <row r="795" spans="1:11" ht="20" x14ac:dyDescent="0.25">
      <c r="A795" s="14" t="s">
        <v>1505</v>
      </c>
      <c r="B795" s="14" t="s">
        <v>3510</v>
      </c>
      <c r="C795" s="14" t="s">
        <v>1734</v>
      </c>
      <c r="D795" s="16">
        <v>45838</v>
      </c>
      <c r="E795" s="16"/>
      <c r="F795" s="14" t="s">
        <v>3511</v>
      </c>
      <c r="G795" s="14" t="s">
        <v>1736</v>
      </c>
      <c r="H795" s="14" t="s">
        <v>1737</v>
      </c>
      <c r="I795" s="15">
        <v>434.96</v>
      </c>
      <c r="J795" s="77">
        <v>4</v>
      </c>
      <c r="K795" s="92"/>
    </row>
    <row r="796" spans="1:11" ht="12.5" x14ac:dyDescent="0.25">
      <c r="A796" s="14" t="s">
        <v>1505</v>
      </c>
      <c r="B796" s="14" t="s">
        <v>3512</v>
      </c>
      <c r="C796" s="14" t="s">
        <v>3513</v>
      </c>
      <c r="D796" s="16">
        <v>45838</v>
      </c>
      <c r="E796" s="16"/>
      <c r="F796" s="14" t="s">
        <v>1593</v>
      </c>
      <c r="G796" s="14" t="s">
        <v>1583</v>
      </c>
      <c r="H796" s="14" t="s">
        <v>1584</v>
      </c>
      <c r="I796" s="15">
        <v>7</v>
      </c>
      <c r="J796" s="77">
        <v>4</v>
      </c>
      <c r="K796" s="92"/>
    </row>
    <row r="797" spans="1:11" ht="12.5" x14ac:dyDescent="0.25">
      <c r="A797" s="14" t="s">
        <v>1505</v>
      </c>
      <c r="B797" s="14" t="s">
        <v>3514</v>
      </c>
      <c r="C797" s="14" t="s">
        <v>3515</v>
      </c>
      <c r="D797" s="16">
        <v>45838</v>
      </c>
      <c r="E797" s="16"/>
      <c r="F797" s="14" t="s">
        <v>2674</v>
      </c>
      <c r="G797" s="14" t="s">
        <v>1583</v>
      </c>
      <c r="H797" s="14" t="s">
        <v>1584</v>
      </c>
      <c r="I797" s="15">
        <v>46.75</v>
      </c>
      <c r="J797" s="77">
        <v>4</v>
      </c>
      <c r="K797" s="92"/>
    </row>
    <row r="798" spans="1:11" ht="12.5" x14ac:dyDescent="0.25">
      <c r="A798" s="14" t="s">
        <v>1505</v>
      </c>
      <c r="B798" s="14" t="s">
        <v>3516</v>
      </c>
      <c r="C798" s="14" t="s">
        <v>3517</v>
      </c>
      <c r="D798" s="16">
        <v>45838</v>
      </c>
      <c r="E798" s="16"/>
      <c r="F798" s="14" t="s">
        <v>2677</v>
      </c>
      <c r="G798" s="14" t="s">
        <v>1583</v>
      </c>
      <c r="H798" s="14" t="s">
        <v>1584</v>
      </c>
      <c r="I798" s="15">
        <v>0.2</v>
      </c>
      <c r="J798" s="77">
        <v>4</v>
      </c>
      <c r="K798" s="92"/>
    </row>
    <row r="799" spans="1:11" ht="60" x14ac:dyDescent="0.25">
      <c r="A799" s="14" t="s">
        <v>1505</v>
      </c>
      <c r="B799" s="14" t="s">
        <v>3518</v>
      </c>
      <c r="C799" s="14" t="s">
        <v>3518</v>
      </c>
      <c r="D799" s="16">
        <v>45839</v>
      </c>
      <c r="E799" s="16"/>
      <c r="F799" s="14" t="s">
        <v>3519</v>
      </c>
      <c r="G799" s="14"/>
      <c r="H799" s="14" t="s">
        <v>3520</v>
      </c>
      <c r="I799" s="15">
        <v>731</v>
      </c>
      <c r="J799" s="77">
        <v>2</v>
      </c>
      <c r="K799" s="92"/>
    </row>
    <row r="800" spans="1:11" ht="30" x14ac:dyDescent="0.25">
      <c r="A800" s="14" t="s">
        <v>1505</v>
      </c>
      <c r="B800" s="14" t="s">
        <v>3518</v>
      </c>
      <c r="C800" s="14" t="s">
        <v>3521</v>
      </c>
      <c r="D800" s="16">
        <v>45807</v>
      </c>
      <c r="E800" s="16">
        <v>45839</v>
      </c>
      <c r="F800" s="14" t="s">
        <v>3522</v>
      </c>
      <c r="G800" s="14" t="s">
        <v>3523</v>
      </c>
      <c r="H800" s="14" t="s">
        <v>3524</v>
      </c>
      <c r="I800" s="15">
        <v>50</v>
      </c>
      <c r="J800" s="77">
        <v>2</v>
      </c>
      <c r="K800" s="92"/>
    </row>
    <row r="801" spans="1:11" ht="50" x14ac:dyDescent="0.25">
      <c r="A801" s="14" t="s">
        <v>1505</v>
      </c>
      <c r="B801" s="14" t="s">
        <v>3525</v>
      </c>
      <c r="C801" s="14" t="s">
        <v>3526</v>
      </c>
      <c r="D801" s="16">
        <v>45824</v>
      </c>
      <c r="E801" s="16">
        <v>45839</v>
      </c>
      <c r="F801" s="14" t="s">
        <v>3527</v>
      </c>
      <c r="G801" s="14" t="s">
        <v>3528</v>
      </c>
      <c r="H801" s="14" t="s">
        <v>3529</v>
      </c>
      <c r="I801" s="15">
        <v>400</v>
      </c>
      <c r="J801" s="77">
        <v>3</v>
      </c>
      <c r="K801" s="92"/>
    </row>
    <row r="802" spans="1:11" ht="30" x14ac:dyDescent="0.25">
      <c r="A802" s="14" t="s">
        <v>1505</v>
      </c>
      <c r="B802" s="14" t="s">
        <v>3530</v>
      </c>
      <c r="C802" s="14" t="s">
        <v>3531</v>
      </c>
      <c r="D802" s="16">
        <v>45839</v>
      </c>
      <c r="E802" s="16"/>
      <c r="F802" s="14" t="s">
        <v>3532</v>
      </c>
      <c r="G802" s="14" t="s">
        <v>3533</v>
      </c>
      <c r="H802" s="14" t="s">
        <v>3534</v>
      </c>
      <c r="I802" s="15">
        <v>3948</v>
      </c>
      <c r="J802" s="77">
        <v>5</v>
      </c>
      <c r="K802" s="92"/>
    </row>
    <row r="803" spans="1:11" ht="40" x14ac:dyDescent="0.25">
      <c r="A803" s="14" t="s">
        <v>1505</v>
      </c>
      <c r="B803" s="14" t="s">
        <v>3530</v>
      </c>
      <c r="C803" s="14" t="s">
        <v>3531</v>
      </c>
      <c r="D803" s="16">
        <v>45814</v>
      </c>
      <c r="E803" s="16">
        <v>45840</v>
      </c>
      <c r="F803" s="14" t="s">
        <v>3535</v>
      </c>
      <c r="G803" s="14" t="s">
        <v>3533</v>
      </c>
      <c r="H803" s="14" t="s">
        <v>3534</v>
      </c>
      <c r="I803" s="15">
        <v>4800</v>
      </c>
      <c r="J803" s="77">
        <v>5</v>
      </c>
      <c r="K803" s="92"/>
    </row>
    <row r="804" spans="1:11" ht="20" x14ac:dyDescent="0.25">
      <c r="A804" s="14" t="s">
        <v>1505</v>
      </c>
      <c r="B804" s="14" t="s">
        <v>3536</v>
      </c>
      <c r="C804" s="14" t="s">
        <v>3537</v>
      </c>
      <c r="D804" s="16">
        <v>45839</v>
      </c>
      <c r="E804" s="16"/>
      <c r="F804" s="14" t="s">
        <v>3538</v>
      </c>
      <c r="G804" s="14" t="s">
        <v>3539</v>
      </c>
      <c r="H804" s="14" t="s">
        <v>3540</v>
      </c>
      <c r="I804" s="15">
        <v>50</v>
      </c>
      <c r="J804" s="77">
        <v>5</v>
      </c>
      <c r="K804" s="92"/>
    </row>
    <row r="805" spans="1:11" ht="30" x14ac:dyDescent="0.25">
      <c r="A805" s="14" t="s">
        <v>1505</v>
      </c>
      <c r="B805" s="14" t="s">
        <v>3541</v>
      </c>
      <c r="C805" s="14" t="s">
        <v>3542</v>
      </c>
      <c r="D805" s="16">
        <v>45771</v>
      </c>
      <c r="E805" s="16">
        <v>45839</v>
      </c>
      <c r="F805" s="14" t="s">
        <v>3543</v>
      </c>
      <c r="G805" s="14" t="s">
        <v>3544</v>
      </c>
      <c r="H805" s="14" t="s">
        <v>3545</v>
      </c>
      <c r="I805" s="15">
        <v>40</v>
      </c>
      <c r="J805" s="77">
        <v>2</v>
      </c>
      <c r="K805" s="92"/>
    </row>
    <row r="806" spans="1:11" ht="40" x14ac:dyDescent="0.25">
      <c r="A806" s="14" t="s">
        <v>1505</v>
      </c>
      <c r="B806" s="14" t="s">
        <v>3541</v>
      </c>
      <c r="C806" s="14" t="s">
        <v>3546</v>
      </c>
      <c r="D806" s="16">
        <v>45797</v>
      </c>
      <c r="E806" s="16">
        <v>45839</v>
      </c>
      <c r="F806" s="14" t="s">
        <v>3547</v>
      </c>
      <c r="G806" s="14"/>
      <c r="H806" s="14" t="s">
        <v>2649</v>
      </c>
      <c r="I806" s="15">
        <v>260</v>
      </c>
      <c r="J806" s="77">
        <v>2</v>
      </c>
      <c r="K806" s="92"/>
    </row>
    <row r="807" spans="1:11" ht="30" x14ac:dyDescent="0.25">
      <c r="A807" s="14" t="s">
        <v>1505</v>
      </c>
      <c r="B807" s="14" t="s">
        <v>3548</v>
      </c>
      <c r="C807" s="14" t="s">
        <v>3549</v>
      </c>
      <c r="D807" s="16">
        <v>45754</v>
      </c>
      <c r="E807" s="16">
        <v>45839</v>
      </c>
      <c r="F807" s="14" t="s">
        <v>3550</v>
      </c>
      <c r="G807" s="14" t="s">
        <v>3551</v>
      </c>
      <c r="H807" s="14" t="s">
        <v>3552</v>
      </c>
      <c r="I807" s="15">
        <v>35.5</v>
      </c>
      <c r="J807" s="77">
        <v>2</v>
      </c>
      <c r="K807" s="92"/>
    </row>
    <row r="808" spans="1:11" ht="30" x14ac:dyDescent="0.25">
      <c r="A808" s="14" t="s">
        <v>1505</v>
      </c>
      <c r="B808" s="14" t="s">
        <v>3548</v>
      </c>
      <c r="C808" s="14" t="s">
        <v>3553</v>
      </c>
      <c r="D808" s="16">
        <v>45765</v>
      </c>
      <c r="E808" s="16">
        <v>45839</v>
      </c>
      <c r="F808" s="14" t="s">
        <v>3554</v>
      </c>
      <c r="G808" s="14" t="s">
        <v>3555</v>
      </c>
      <c r="H808" s="14" t="s">
        <v>3556</v>
      </c>
      <c r="I808" s="15">
        <v>26.99</v>
      </c>
      <c r="J808" s="77">
        <v>2</v>
      </c>
      <c r="K808" s="92"/>
    </row>
    <row r="809" spans="1:11" ht="90" x14ac:dyDescent="0.25">
      <c r="A809" s="14" t="s">
        <v>1505</v>
      </c>
      <c r="B809" s="14" t="s">
        <v>3548</v>
      </c>
      <c r="C809" s="14" t="s">
        <v>3557</v>
      </c>
      <c r="D809" s="16">
        <v>45712</v>
      </c>
      <c r="E809" s="16">
        <v>45839</v>
      </c>
      <c r="F809" s="14" t="s">
        <v>3558</v>
      </c>
      <c r="G809" s="14"/>
      <c r="H809" s="14" t="s">
        <v>2450</v>
      </c>
      <c r="I809" s="15">
        <v>73.599999999999994</v>
      </c>
      <c r="J809" s="77">
        <v>2</v>
      </c>
      <c r="K809" s="92"/>
    </row>
    <row r="810" spans="1:11" ht="90" x14ac:dyDescent="0.25">
      <c r="A810" s="14" t="s">
        <v>1505</v>
      </c>
      <c r="B810" s="14" t="s">
        <v>3548</v>
      </c>
      <c r="C810" s="14" t="s">
        <v>3559</v>
      </c>
      <c r="D810" s="16">
        <v>45715</v>
      </c>
      <c r="E810" s="16">
        <v>45839</v>
      </c>
      <c r="F810" s="14" t="s">
        <v>3560</v>
      </c>
      <c r="G810" s="14"/>
      <c r="H810" s="14" t="s">
        <v>2450</v>
      </c>
      <c r="I810" s="15">
        <v>139.9</v>
      </c>
      <c r="J810" s="77">
        <v>2</v>
      </c>
      <c r="K810" s="92"/>
    </row>
    <row r="811" spans="1:11" ht="60" x14ac:dyDescent="0.25">
      <c r="A811" s="14" t="s">
        <v>1505</v>
      </c>
      <c r="B811" s="14" t="s">
        <v>3548</v>
      </c>
      <c r="C811" s="14" t="s">
        <v>3548</v>
      </c>
      <c r="D811" s="16">
        <v>45839</v>
      </c>
      <c r="E811" s="16">
        <v>45839</v>
      </c>
      <c r="F811" s="14" t="s">
        <v>3561</v>
      </c>
      <c r="G811" s="14"/>
      <c r="H811" s="14" t="s">
        <v>3562</v>
      </c>
      <c r="I811" s="15">
        <v>1290</v>
      </c>
      <c r="J811" s="77">
        <v>2</v>
      </c>
      <c r="K811" s="92"/>
    </row>
    <row r="812" spans="1:11" ht="70" x14ac:dyDescent="0.25">
      <c r="A812" s="14" t="s">
        <v>1505</v>
      </c>
      <c r="B812" s="14" t="s">
        <v>3548</v>
      </c>
      <c r="C812" s="14" t="s">
        <v>3563</v>
      </c>
      <c r="D812" s="16">
        <v>45745</v>
      </c>
      <c r="E812" s="16">
        <v>45839</v>
      </c>
      <c r="F812" s="14" t="s">
        <v>3564</v>
      </c>
      <c r="G812" s="14"/>
      <c r="H812" s="14" t="s">
        <v>3565</v>
      </c>
      <c r="I812" s="15">
        <v>234.01</v>
      </c>
      <c r="J812" s="77">
        <v>2</v>
      </c>
      <c r="K812" s="92"/>
    </row>
    <row r="813" spans="1:11" ht="12.5" x14ac:dyDescent="0.25">
      <c r="A813" s="14" t="s">
        <v>1505</v>
      </c>
      <c r="B813" s="14" t="s">
        <v>3566</v>
      </c>
      <c r="C813" s="14" t="s">
        <v>3567</v>
      </c>
      <c r="D813" s="16">
        <v>45838</v>
      </c>
      <c r="E813" s="16"/>
      <c r="F813" s="14" t="s">
        <v>1593</v>
      </c>
      <c r="G813" s="14" t="s">
        <v>1583</v>
      </c>
      <c r="H813" s="14" t="s">
        <v>1584</v>
      </c>
      <c r="I813" s="15">
        <v>7.2</v>
      </c>
      <c r="J813" s="77">
        <v>4</v>
      </c>
      <c r="K813" s="92"/>
    </row>
    <row r="814" spans="1:11" ht="70" x14ac:dyDescent="0.25">
      <c r="A814" s="14" t="s">
        <v>1505</v>
      </c>
      <c r="B814" s="14" t="s">
        <v>3568</v>
      </c>
      <c r="C814" s="14" t="s">
        <v>3568</v>
      </c>
      <c r="D814" s="16">
        <v>45840</v>
      </c>
      <c r="E814" s="16"/>
      <c r="F814" s="14" t="s">
        <v>3569</v>
      </c>
      <c r="G814" s="14"/>
      <c r="H814" s="14" t="s">
        <v>3570</v>
      </c>
      <c r="I814" s="15">
        <v>91.76</v>
      </c>
      <c r="J814" s="77">
        <v>5</v>
      </c>
      <c r="K814" s="92"/>
    </row>
    <row r="815" spans="1:11" ht="70" x14ac:dyDescent="0.25">
      <c r="A815" s="14" t="s">
        <v>1505</v>
      </c>
      <c r="B815" s="14" t="s">
        <v>3571</v>
      </c>
      <c r="C815" s="14" t="s">
        <v>3571</v>
      </c>
      <c r="D815" s="16">
        <v>45840</v>
      </c>
      <c r="E815" s="16"/>
      <c r="F815" s="14" t="s">
        <v>3572</v>
      </c>
      <c r="G815" s="14"/>
      <c r="H815" s="14" t="s">
        <v>1610</v>
      </c>
      <c r="I815" s="15">
        <v>81.099999999999994</v>
      </c>
      <c r="J815" s="77">
        <v>5</v>
      </c>
      <c r="K815" s="92"/>
    </row>
    <row r="816" spans="1:11" ht="70" x14ac:dyDescent="0.25">
      <c r="A816" s="14" t="s">
        <v>1505</v>
      </c>
      <c r="B816" s="14" t="s">
        <v>3573</v>
      </c>
      <c r="C816" s="14" t="s">
        <v>3573</v>
      </c>
      <c r="D816" s="16">
        <v>45840</v>
      </c>
      <c r="E816" s="16"/>
      <c r="F816" s="14" t="s">
        <v>3574</v>
      </c>
      <c r="G816" s="14"/>
      <c r="H816" s="14" t="s">
        <v>3575</v>
      </c>
      <c r="I816" s="15">
        <v>27.23</v>
      </c>
      <c r="J816" s="77">
        <v>5</v>
      </c>
      <c r="K816" s="92"/>
    </row>
    <row r="817" spans="1:11" ht="70" x14ac:dyDescent="0.25">
      <c r="A817" s="14" t="s">
        <v>1505</v>
      </c>
      <c r="B817" s="14" t="s">
        <v>3576</v>
      </c>
      <c r="C817" s="14" t="s">
        <v>3576</v>
      </c>
      <c r="D817" s="16">
        <v>45840</v>
      </c>
      <c r="E817" s="16"/>
      <c r="F817" s="14" t="s">
        <v>3577</v>
      </c>
      <c r="G817" s="14"/>
      <c r="H817" s="14" t="s">
        <v>1610</v>
      </c>
      <c r="I817" s="15">
        <v>66.3</v>
      </c>
      <c r="J817" s="77">
        <v>4</v>
      </c>
      <c r="K817" s="92"/>
    </row>
    <row r="818" spans="1:11" ht="70" x14ac:dyDescent="0.25">
      <c r="A818" s="14" t="s">
        <v>1505</v>
      </c>
      <c r="B818" s="14" t="s">
        <v>3578</v>
      </c>
      <c r="C818" s="14" t="s">
        <v>3578</v>
      </c>
      <c r="D818" s="16">
        <v>45840</v>
      </c>
      <c r="E818" s="16"/>
      <c r="F818" s="14" t="s">
        <v>3579</v>
      </c>
      <c r="G818" s="14"/>
      <c r="H818" s="14" t="s">
        <v>3580</v>
      </c>
      <c r="I818" s="15">
        <v>114.93</v>
      </c>
      <c r="J818" s="77">
        <v>3</v>
      </c>
      <c r="K818" s="92"/>
    </row>
    <row r="819" spans="1:11" ht="70" x14ac:dyDescent="0.25">
      <c r="A819" s="14" t="s">
        <v>1505</v>
      </c>
      <c r="B819" s="14" t="s">
        <v>3581</v>
      </c>
      <c r="C819" s="14" t="s">
        <v>3581</v>
      </c>
      <c r="D819" s="16">
        <v>45840</v>
      </c>
      <c r="E819" s="16"/>
      <c r="F819" s="14" t="s">
        <v>3582</v>
      </c>
      <c r="G819" s="14"/>
      <c r="H819" s="14" t="s">
        <v>3583</v>
      </c>
      <c r="I819" s="15">
        <v>44.4</v>
      </c>
      <c r="J819" s="77">
        <v>5</v>
      </c>
      <c r="K819" s="92"/>
    </row>
    <row r="820" spans="1:11" ht="70" x14ac:dyDescent="0.25">
      <c r="A820" s="14" t="s">
        <v>1505</v>
      </c>
      <c r="B820" s="14" t="s">
        <v>3584</v>
      </c>
      <c r="C820" s="14" t="s">
        <v>3584</v>
      </c>
      <c r="D820" s="16">
        <v>45840</v>
      </c>
      <c r="E820" s="16"/>
      <c r="F820" s="14" t="s">
        <v>3585</v>
      </c>
      <c r="G820" s="14"/>
      <c r="H820" s="14" t="s">
        <v>1604</v>
      </c>
      <c r="I820" s="15">
        <v>92.35</v>
      </c>
      <c r="J820" s="77">
        <v>5</v>
      </c>
      <c r="K820" s="92"/>
    </row>
    <row r="821" spans="1:11" ht="70" x14ac:dyDescent="0.25">
      <c r="A821" s="14" t="s">
        <v>1505</v>
      </c>
      <c r="B821" s="14" t="s">
        <v>3586</v>
      </c>
      <c r="C821" s="14" t="s">
        <v>3586</v>
      </c>
      <c r="D821" s="16">
        <v>45840</v>
      </c>
      <c r="E821" s="16"/>
      <c r="F821" s="14" t="s">
        <v>3587</v>
      </c>
      <c r="G821" s="14"/>
      <c r="H821" s="14" t="s">
        <v>3588</v>
      </c>
      <c r="I821" s="15">
        <v>53.28</v>
      </c>
      <c r="J821" s="77">
        <v>2</v>
      </c>
      <c r="K821" s="92"/>
    </row>
    <row r="822" spans="1:11" ht="70" x14ac:dyDescent="0.25">
      <c r="A822" s="14" t="s">
        <v>1505</v>
      </c>
      <c r="B822" s="14" t="s">
        <v>3589</v>
      </c>
      <c r="C822" s="14" t="s">
        <v>3589</v>
      </c>
      <c r="D822" s="16">
        <v>45840</v>
      </c>
      <c r="E822" s="16"/>
      <c r="F822" s="14" t="s">
        <v>3590</v>
      </c>
      <c r="G822" s="14"/>
      <c r="H822" s="14" t="s">
        <v>1604</v>
      </c>
      <c r="I822" s="15">
        <v>60.38</v>
      </c>
      <c r="J822" s="77">
        <v>3</v>
      </c>
      <c r="K822" s="92"/>
    </row>
    <row r="823" spans="1:11" ht="70" x14ac:dyDescent="0.25">
      <c r="A823" s="14" t="s">
        <v>1505</v>
      </c>
      <c r="B823" s="14" t="s">
        <v>3591</v>
      </c>
      <c r="C823" s="14" t="s">
        <v>3591</v>
      </c>
      <c r="D823" s="16">
        <v>45840</v>
      </c>
      <c r="E823" s="16"/>
      <c r="F823" s="14" t="s">
        <v>3592</v>
      </c>
      <c r="G823" s="14"/>
      <c r="H823" s="14" t="s">
        <v>1604</v>
      </c>
      <c r="I823" s="15">
        <v>92.35</v>
      </c>
      <c r="J823" s="77">
        <v>2</v>
      </c>
      <c r="K823" s="92"/>
    </row>
    <row r="824" spans="1:11" ht="70" x14ac:dyDescent="0.25">
      <c r="A824" s="14" t="s">
        <v>1505</v>
      </c>
      <c r="B824" s="14" t="s">
        <v>3593</v>
      </c>
      <c r="C824" s="14" t="s">
        <v>3593</v>
      </c>
      <c r="D824" s="16">
        <v>45840</v>
      </c>
      <c r="E824" s="16"/>
      <c r="F824" s="14" t="s">
        <v>3594</v>
      </c>
      <c r="G824" s="14"/>
      <c r="H824" s="14" t="s">
        <v>1624</v>
      </c>
      <c r="I824" s="15">
        <v>137.94</v>
      </c>
      <c r="J824" s="77">
        <v>5</v>
      </c>
      <c r="K824" s="92"/>
    </row>
    <row r="825" spans="1:11" ht="70" x14ac:dyDescent="0.25">
      <c r="A825" s="14" t="s">
        <v>1505</v>
      </c>
      <c r="B825" s="14" t="s">
        <v>3595</v>
      </c>
      <c r="C825" s="14" t="s">
        <v>3596</v>
      </c>
      <c r="D825" s="16">
        <v>45818</v>
      </c>
      <c r="E825" s="16">
        <v>45840</v>
      </c>
      <c r="F825" s="14" t="s">
        <v>3597</v>
      </c>
      <c r="G825" s="14" t="s">
        <v>1660</v>
      </c>
      <c r="H825" s="14" t="s">
        <v>1661</v>
      </c>
      <c r="I825" s="15">
        <v>25.7</v>
      </c>
      <c r="J825" s="77">
        <v>4</v>
      </c>
      <c r="K825" s="92"/>
    </row>
    <row r="826" spans="1:11" ht="70" x14ac:dyDescent="0.25">
      <c r="A826" s="14" t="s">
        <v>1505</v>
      </c>
      <c r="B826" s="14" t="s">
        <v>3598</v>
      </c>
      <c r="C826" s="14" t="s">
        <v>3599</v>
      </c>
      <c r="D826" s="16">
        <v>45818</v>
      </c>
      <c r="E826" s="16">
        <v>45840</v>
      </c>
      <c r="F826" s="14" t="s">
        <v>3600</v>
      </c>
      <c r="G826" s="14" t="s">
        <v>3601</v>
      </c>
      <c r="H826" s="14" t="s">
        <v>3602</v>
      </c>
      <c r="I826" s="15">
        <v>31</v>
      </c>
      <c r="J826" s="77">
        <v>4</v>
      </c>
      <c r="K826" s="92"/>
    </row>
    <row r="827" spans="1:11" ht="70" x14ac:dyDescent="0.25">
      <c r="A827" s="14" t="s">
        <v>1505</v>
      </c>
      <c r="B827" s="14" t="s">
        <v>3598</v>
      </c>
      <c r="C827" s="14" t="s">
        <v>3603</v>
      </c>
      <c r="D827" s="16">
        <v>45818</v>
      </c>
      <c r="E827" s="16">
        <v>45840</v>
      </c>
      <c r="F827" s="14" t="s">
        <v>3604</v>
      </c>
      <c r="G827" s="14" t="s">
        <v>1660</v>
      </c>
      <c r="H827" s="14" t="s">
        <v>1661</v>
      </c>
      <c r="I827" s="15">
        <v>26.3</v>
      </c>
      <c r="J827" s="77">
        <v>4</v>
      </c>
      <c r="K827" s="92"/>
    </row>
    <row r="828" spans="1:11" ht="70" x14ac:dyDescent="0.25">
      <c r="A828" s="14" t="s">
        <v>1505</v>
      </c>
      <c r="B828" s="14" t="s">
        <v>3605</v>
      </c>
      <c r="C828" s="14" t="s">
        <v>3605</v>
      </c>
      <c r="D828" s="16">
        <v>45840</v>
      </c>
      <c r="E828" s="16"/>
      <c r="F828" s="14" t="s">
        <v>3606</v>
      </c>
      <c r="G828" s="14"/>
      <c r="H828" s="14" t="s">
        <v>1993</v>
      </c>
      <c r="I828" s="15">
        <v>48.54</v>
      </c>
      <c r="J828" s="77">
        <v>4</v>
      </c>
      <c r="K828" s="92"/>
    </row>
    <row r="829" spans="1:11" ht="70" x14ac:dyDescent="0.25">
      <c r="A829" s="14" t="s">
        <v>1505</v>
      </c>
      <c r="B829" s="14" t="s">
        <v>3607</v>
      </c>
      <c r="C829" s="14" t="s">
        <v>3607</v>
      </c>
      <c r="D829" s="16">
        <v>45840</v>
      </c>
      <c r="E829" s="16"/>
      <c r="F829" s="14" t="s">
        <v>3608</v>
      </c>
      <c r="G829" s="14"/>
      <c r="H829" s="14" t="s">
        <v>2001</v>
      </c>
      <c r="I829" s="15">
        <v>121.36</v>
      </c>
      <c r="J829" s="77">
        <v>4</v>
      </c>
      <c r="K829" s="92"/>
    </row>
    <row r="830" spans="1:11" ht="70" x14ac:dyDescent="0.25">
      <c r="A830" s="14" t="s">
        <v>1505</v>
      </c>
      <c r="B830" s="14" t="s">
        <v>3609</v>
      </c>
      <c r="C830" s="14" t="s">
        <v>3609</v>
      </c>
      <c r="D830" s="16">
        <v>45840</v>
      </c>
      <c r="E830" s="16"/>
      <c r="F830" s="14" t="s">
        <v>3610</v>
      </c>
      <c r="G830" s="14"/>
      <c r="H830" s="14" t="s">
        <v>2367</v>
      </c>
      <c r="I830" s="15">
        <v>130.83000000000001</v>
      </c>
      <c r="J830" s="77">
        <v>4</v>
      </c>
      <c r="K830" s="92"/>
    </row>
    <row r="831" spans="1:11" ht="70" x14ac:dyDescent="0.25">
      <c r="A831" s="14" t="s">
        <v>1505</v>
      </c>
      <c r="B831" s="14" t="s">
        <v>3611</v>
      </c>
      <c r="C831" s="14" t="s">
        <v>3611</v>
      </c>
      <c r="D831" s="16">
        <v>45840</v>
      </c>
      <c r="E831" s="16"/>
      <c r="F831" s="14" t="s">
        <v>3612</v>
      </c>
      <c r="G831" s="14"/>
      <c r="H831" s="14" t="s">
        <v>1998</v>
      </c>
      <c r="I831" s="15">
        <v>136.16</v>
      </c>
      <c r="J831" s="77">
        <v>4</v>
      </c>
      <c r="K831" s="92"/>
    </row>
    <row r="832" spans="1:11" ht="70" x14ac:dyDescent="0.25">
      <c r="A832" s="14" t="s">
        <v>1505</v>
      </c>
      <c r="B832" s="14" t="s">
        <v>3613</v>
      </c>
      <c r="C832" s="14" t="s">
        <v>3613</v>
      </c>
      <c r="D832" s="16">
        <v>45840</v>
      </c>
      <c r="E832" s="16"/>
      <c r="F832" s="14" t="s">
        <v>3614</v>
      </c>
      <c r="G832" s="14"/>
      <c r="H832" s="14" t="s">
        <v>1775</v>
      </c>
      <c r="I832" s="15">
        <v>33.74</v>
      </c>
      <c r="J832" s="77">
        <v>4</v>
      </c>
      <c r="K832" s="92"/>
    </row>
    <row r="833" spans="1:11" ht="70" x14ac:dyDescent="0.25">
      <c r="A833" s="14" t="s">
        <v>1505</v>
      </c>
      <c r="B833" s="14" t="s">
        <v>3615</v>
      </c>
      <c r="C833" s="14" t="s">
        <v>3615</v>
      </c>
      <c r="D833" s="16">
        <v>45840</v>
      </c>
      <c r="E833" s="16"/>
      <c r="F833" s="14" t="s">
        <v>3616</v>
      </c>
      <c r="G833" s="14"/>
      <c r="H833" s="14" t="s">
        <v>3617</v>
      </c>
      <c r="I833" s="15">
        <v>123.08</v>
      </c>
      <c r="J833" s="77">
        <v>3</v>
      </c>
      <c r="K833" s="92"/>
    </row>
    <row r="834" spans="1:11" ht="70" x14ac:dyDescent="0.25">
      <c r="A834" s="14" t="s">
        <v>1505</v>
      </c>
      <c r="B834" s="14" t="s">
        <v>3618</v>
      </c>
      <c r="C834" s="14" t="s">
        <v>3618</v>
      </c>
      <c r="D834" s="16">
        <v>45840</v>
      </c>
      <c r="E834" s="16"/>
      <c r="F834" s="14" t="s">
        <v>3619</v>
      </c>
      <c r="G834" s="14"/>
      <c r="H834" s="14" t="s">
        <v>1634</v>
      </c>
      <c r="I834" s="15">
        <v>104.78</v>
      </c>
      <c r="J834" s="77">
        <v>3</v>
      </c>
      <c r="K834" s="92"/>
    </row>
    <row r="835" spans="1:11" ht="70" x14ac:dyDescent="0.25">
      <c r="A835" s="14" t="s">
        <v>1505</v>
      </c>
      <c r="B835" s="14" t="s">
        <v>3620</v>
      </c>
      <c r="C835" s="14" t="s">
        <v>3620</v>
      </c>
      <c r="D835" s="16">
        <v>45840</v>
      </c>
      <c r="E835" s="16"/>
      <c r="F835" s="14" t="s">
        <v>3621</v>
      </c>
      <c r="G835" s="14"/>
      <c r="H835" s="14" t="s">
        <v>3622</v>
      </c>
      <c r="I835" s="15">
        <v>29.6</v>
      </c>
      <c r="J835" s="77">
        <v>3</v>
      </c>
      <c r="K835" s="92"/>
    </row>
    <row r="836" spans="1:11" ht="70" x14ac:dyDescent="0.25">
      <c r="A836" s="14" t="s">
        <v>1505</v>
      </c>
      <c r="B836" s="14" t="s">
        <v>3623</v>
      </c>
      <c r="C836" s="14" t="s">
        <v>3623</v>
      </c>
      <c r="D836" s="16">
        <v>45840</v>
      </c>
      <c r="E836" s="16"/>
      <c r="F836" s="14" t="s">
        <v>3624</v>
      </c>
      <c r="G836" s="14"/>
      <c r="H836" s="14" t="s">
        <v>1567</v>
      </c>
      <c r="I836" s="15">
        <v>32.56</v>
      </c>
      <c r="J836" s="77">
        <v>3</v>
      </c>
      <c r="K836" s="92"/>
    </row>
    <row r="837" spans="1:11" ht="70" x14ac:dyDescent="0.25">
      <c r="A837" s="14" t="s">
        <v>1505</v>
      </c>
      <c r="B837" s="14" t="s">
        <v>3625</v>
      </c>
      <c r="C837" s="14" t="s">
        <v>3625</v>
      </c>
      <c r="D837" s="16">
        <v>45840</v>
      </c>
      <c r="E837" s="16"/>
      <c r="F837" s="14" t="s">
        <v>3626</v>
      </c>
      <c r="G837" s="14"/>
      <c r="H837" s="14" t="s">
        <v>1783</v>
      </c>
      <c r="I837" s="15">
        <v>36.11</v>
      </c>
      <c r="J837" s="77">
        <v>2</v>
      </c>
      <c r="K837" s="92"/>
    </row>
    <row r="838" spans="1:11" ht="70" x14ac:dyDescent="0.25">
      <c r="A838" s="14" t="s">
        <v>1505</v>
      </c>
      <c r="B838" s="14" t="s">
        <v>3627</v>
      </c>
      <c r="C838" s="14" t="s">
        <v>3627</v>
      </c>
      <c r="D838" s="16">
        <v>45840</v>
      </c>
      <c r="E838" s="16"/>
      <c r="F838" s="14" t="s">
        <v>3628</v>
      </c>
      <c r="G838" s="14"/>
      <c r="H838" s="14" t="s">
        <v>1775</v>
      </c>
      <c r="I838" s="15">
        <v>102.42</v>
      </c>
      <c r="J838" s="77">
        <v>3</v>
      </c>
      <c r="K838" s="92"/>
    </row>
    <row r="839" spans="1:11" ht="70" x14ac:dyDescent="0.25">
      <c r="A839" s="14" t="s">
        <v>1505</v>
      </c>
      <c r="B839" s="14" t="s">
        <v>3629</v>
      </c>
      <c r="C839" s="14" t="s">
        <v>3629</v>
      </c>
      <c r="D839" s="16">
        <v>45840</v>
      </c>
      <c r="E839" s="16"/>
      <c r="F839" s="14" t="s">
        <v>3630</v>
      </c>
      <c r="G839" s="14"/>
      <c r="H839" s="14" t="s">
        <v>3631</v>
      </c>
      <c r="I839" s="15">
        <v>71.040000000000006</v>
      </c>
      <c r="J839" s="77">
        <v>5</v>
      </c>
      <c r="K839" s="92"/>
    </row>
    <row r="840" spans="1:11" ht="70" x14ac:dyDescent="0.25">
      <c r="A840" s="14" t="s">
        <v>1505</v>
      </c>
      <c r="B840" s="14" t="s">
        <v>3632</v>
      </c>
      <c r="C840" s="14" t="s">
        <v>3632</v>
      </c>
      <c r="D840" s="16">
        <v>45840</v>
      </c>
      <c r="E840" s="16"/>
      <c r="F840" s="14" t="s">
        <v>3633</v>
      </c>
      <c r="G840" s="14"/>
      <c r="H840" s="14" t="s">
        <v>1697</v>
      </c>
      <c r="I840" s="15">
        <v>75.180000000000007</v>
      </c>
      <c r="J840" s="77">
        <v>5</v>
      </c>
      <c r="K840" s="92"/>
    </row>
    <row r="841" spans="1:11" ht="70" x14ac:dyDescent="0.25">
      <c r="A841" s="14" t="s">
        <v>1505</v>
      </c>
      <c r="B841" s="14" t="s">
        <v>3634</v>
      </c>
      <c r="C841" s="14" t="s">
        <v>3635</v>
      </c>
      <c r="D841" s="16">
        <v>45821</v>
      </c>
      <c r="E841" s="16">
        <v>45840</v>
      </c>
      <c r="F841" s="14" t="s">
        <v>3636</v>
      </c>
      <c r="G841" s="14" t="s">
        <v>1660</v>
      </c>
      <c r="H841" s="14" t="s">
        <v>1661</v>
      </c>
      <c r="I841" s="15">
        <v>228.8</v>
      </c>
      <c r="J841" s="77">
        <v>2</v>
      </c>
      <c r="K841" s="92"/>
    </row>
    <row r="842" spans="1:11" ht="70" x14ac:dyDescent="0.25">
      <c r="A842" s="14" t="s">
        <v>1505</v>
      </c>
      <c r="B842" s="14" t="s">
        <v>3637</v>
      </c>
      <c r="C842" s="14" t="s">
        <v>3637</v>
      </c>
      <c r="D842" s="16">
        <v>45840</v>
      </c>
      <c r="E842" s="16"/>
      <c r="F842" s="14" t="s">
        <v>3638</v>
      </c>
      <c r="G842" s="14"/>
      <c r="H842" s="14" t="s">
        <v>3639</v>
      </c>
      <c r="I842" s="15">
        <v>124.02</v>
      </c>
      <c r="J842" s="77">
        <v>2</v>
      </c>
      <c r="K842" s="92"/>
    </row>
    <row r="843" spans="1:11" ht="70" x14ac:dyDescent="0.25">
      <c r="A843" s="14" t="s">
        <v>1505</v>
      </c>
      <c r="B843" s="14" t="s">
        <v>3640</v>
      </c>
      <c r="C843" s="14" t="s">
        <v>3640</v>
      </c>
      <c r="D843" s="16">
        <v>45840</v>
      </c>
      <c r="E843" s="16"/>
      <c r="F843" s="14" t="s">
        <v>3641</v>
      </c>
      <c r="G843" s="14"/>
      <c r="H843" s="14" t="s">
        <v>3642</v>
      </c>
      <c r="I843" s="15">
        <v>124.32</v>
      </c>
      <c r="J843" s="77">
        <v>2</v>
      </c>
      <c r="K843" s="92"/>
    </row>
    <row r="844" spans="1:11" ht="70" x14ac:dyDescent="0.25">
      <c r="A844" s="14" t="s">
        <v>1505</v>
      </c>
      <c r="B844" s="14" t="s">
        <v>3643</v>
      </c>
      <c r="C844" s="14" t="s">
        <v>3643</v>
      </c>
      <c r="D844" s="16">
        <v>45840</v>
      </c>
      <c r="E844" s="16"/>
      <c r="F844" s="14" t="s">
        <v>3644</v>
      </c>
      <c r="G844" s="14"/>
      <c r="H844" s="14" t="s">
        <v>1775</v>
      </c>
      <c r="I844" s="15">
        <v>102.42</v>
      </c>
      <c r="J844" s="77">
        <v>5</v>
      </c>
      <c r="K844" s="92"/>
    </row>
    <row r="845" spans="1:11" ht="70" x14ac:dyDescent="0.25">
      <c r="A845" s="14" t="s">
        <v>1505</v>
      </c>
      <c r="B845" s="14" t="s">
        <v>3645</v>
      </c>
      <c r="C845" s="14" t="s">
        <v>3645</v>
      </c>
      <c r="D845" s="16">
        <v>45840</v>
      </c>
      <c r="E845" s="16"/>
      <c r="F845" s="14" t="s">
        <v>3646</v>
      </c>
      <c r="G845" s="14"/>
      <c r="H845" s="14" t="s">
        <v>3647</v>
      </c>
      <c r="I845" s="15">
        <v>87.62</v>
      </c>
      <c r="J845" s="77">
        <v>5</v>
      </c>
      <c r="K845" s="92"/>
    </row>
    <row r="846" spans="1:11" ht="70" x14ac:dyDescent="0.25">
      <c r="A846" s="14" t="s">
        <v>1505</v>
      </c>
      <c r="B846" s="14" t="s">
        <v>3648</v>
      </c>
      <c r="C846" s="14" t="s">
        <v>3648</v>
      </c>
      <c r="D846" s="16">
        <v>45840</v>
      </c>
      <c r="E846" s="16"/>
      <c r="F846" s="14" t="s">
        <v>3587</v>
      </c>
      <c r="G846" s="14"/>
      <c r="H846" s="14" t="s">
        <v>2389</v>
      </c>
      <c r="I846" s="15">
        <v>53.28</v>
      </c>
      <c r="J846" s="77">
        <v>2</v>
      </c>
      <c r="K846" s="92"/>
    </row>
    <row r="847" spans="1:11" ht="70" x14ac:dyDescent="0.25">
      <c r="A847" s="14" t="s">
        <v>1505</v>
      </c>
      <c r="B847" s="14" t="s">
        <v>3649</v>
      </c>
      <c r="C847" s="14" t="s">
        <v>3649</v>
      </c>
      <c r="D847" s="16">
        <v>45840</v>
      </c>
      <c r="E847" s="16"/>
      <c r="F847" s="14" t="s">
        <v>3650</v>
      </c>
      <c r="G847" s="14"/>
      <c r="H847" s="14" t="s">
        <v>1621</v>
      </c>
      <c r="I847" s="15">
        <v>133.19999999999999</v>
      </c>
      <c r="J847" s="77">
        <v>5</v>
      </c>
      <c r="K847" s="92"/>
    </row>
    <row r="848" spans="1:11" ht="70" x14ac:dyDescent="0.25">
      <c r="A848" s="14" t="s">
        <v>1505</v>
      </c>
      <c r="B848" s="14" t="s">
        <v>3651</v>
      </c>
      <c r="C848" s="14" t="s">
        <v>3651</v>
      </c>
      <c r="D848" s="16">
        <v>45840</v>
      </c>
      <c r="E848" s="16"/>
      <c r="F848" s="14" t="s">
        <v>3652</v>
      </c>
      <c r="G848" s="14"/>
      <c r="H848" s="14" t="s">
        <v>3653</v>
      </c>
      <c r="I848" s="15">
        <v>84.06</v>
      </c>
      <c r="J848" s="77">
        <v>2</v>
      </c>
      <c r="K848" s="92"/>
    </row>
    <row r="849" spans="1:11" ht="70" x14ac:dyDescent="0.25">
      <c r="A849" s="14" t="s">
        <v>1505</v>
      </c>
      <c r="B849" s="14" t="s">
        <v>3654</v>
      </c>
      <c r="C849" s="14" t="s">
        <v>3654</v>
      </c>
      <c r="D849" s="16">
        <v>45840</v>
      </c>
      <c r="E849" s="16"/>
      <c r="F849" s="14" t="s">
        <v>3655</v>
      </c>
      <c r="G849" s="14"/>
      <c r="H849" s="14" t="s">
        <v>2380</v>
      </c>
      <c r="I849" s="15">
        <v>91.17</v>
      </c>
      <c r="J849" s="77">
        <v>2</v>
      </c>
      <c r="K849" s="92"/>
    </row>
    <row r="850" spans="1:11" ht="70" x14ac:dyDescent="0.25">
      <c r="A850" s="14" t="s">
        <v>1505</v>
      </c>
      <c r="B850" s="14" t="s">
        <v>3656</v>
      </c>
      <c r="C850" s="14" t="s">
        <v>3656</v>
      </c>
      <c r="D850" s="16">
        <v>45840</v>
      </c>
      <c r="E850" s="16"/>
      <c r="F850" s="14" t="s">
        <v>3657</v>
      </c>
      <c r="G850" s="14"/>
      <c r="H850" s="14" t="s">
        <v>3658</v>
      </c>
      <c r="I850" s="15">
        <v>14.8</v>
      </c>
      <c r="J850" s="77">
        <v>5</v>
      </c>
      <c r="K850" s="92"/>
    </row>
    <row r="851" spans="1:11" ht="70" x14ac:dyDescent="0.25">
      <c r="A851" s="14" t="s">
        <v>1505</v>
      </c>
      <c r="B851" s="14" t="s">
        <v>3659</v>
      </c>
      <c r="C851" s="14" t="s">
        <v>3659</v>
      </c>
      <c r="D851" s="16">
        <v>45840</v>
      </c>
      <c r="E851" s="16"/>
      <c r="F851" s="14" t="s">
        <v>3660</v>
      </c>
      <c r="G851" s="14"/>
      <c r="H851" s="14" t="s">
        <v>3661</v>
      </c>
      <c r="I851" s="15">
        <v>35.520000000000003</v>
      </c>
      <c r="J851" s="77">
        <v>5</v>
      </c>
      <c r="K851" s="92"/>
    </row>
    <row r="852" spans="1:11" ht="40" x14ac:dyDescent="0.25">
      <c r="A852" s="14" t="s">
        <v>1505</v>
      </c>
      <c r="B852" s="14" t="s">
        <v>3662</v>
      </c>
      <c r="C852" s="14" t="s">
        <v>3663</v>
      </c>
      <c r="D852" s="16">
        <v>45811</v>
      </c>
      <c r="E852" s="16">
        <v>45842</v>
      </c>
      <c r="F852" s="14" t="s">
        <v>3664</v>
      </c>
      <c r="G852" s="14" t="s">
        <v>1890</v>
      </c>
      <c r="H852" s="14" t="s">
        <v>1891</v>
      </c>
      <c r="I852" s="15">
        <v>4600</v>
      </c>
      <c r="J852" s="77">
        <v>2</v>
      </c>
      <c r="K852" s="92"/>
    </row>
    <row r="853" spans="1:11" ht="20" x14ac:dyDescent="0.25">
      <c r="A853" s="14" t="s">
        <v>1505</v>
      </c>
      <c r="B853" s="14" t="s">
        <v>3665</v>
      </c>
      <c r="C853" s="14" t="s">
        <v>3666</v>
      </c>
      <c r="D853" s="16">
        <v>45833</v>
      </c>
      <c r="E853" s="16">
        <v>45842</v>
      </c>
      <c r="F853" s="14" t="s">
        <v>3667</v>
      </c>
      <c r="G853" s="14" t="s">
        <v>3668</v>
      </c>
      <c r="H853" s="14" t="s">
        <v>3669</v>
      </c>
      <c r="I853" s="15">
        <v>290.07</v>
      </c>
      <c r="J853" s="77">
        <v>3</v>
      </c>
      <c r="K853" s="92"/>
    </row>
    <row r="854" spans="1:11" ht="30" x14ac:dyDescent="0.25">
      <c r="A854" s="14" t="s">
        <v>1505</v>
      </c>
      <c r="B854" s="14" t="s">
        <v>3670</v>
      </c>
      <c r="C854" s="14" t="s">
        <v>3671</v>
      </c>
      <c r="D854" s="16">
        <v>45842</v>
      </c>
      <c r="E854" s="16"/>
      <c r="F854" s="14" t="s">
        <v>3672</v>
      </c>
      <c r="G854" s="14" t="s">
        <v>3673</v>
      </c>
      <c r="H854" s="14" t="s">
        <v>3674</v>
      </c>
      <c r="I854" s="15">
        <v>150</v>
      </c>
      <c r="J854" s="77">
        <v>5</v>
      </c>
      <c r="K854" s="92"/>
    </row>
    <row r="855" spans="1:11" ht="20" x14ac:dyDescent="0.25">
      <c r="A855" s="14" t="s">
        <v>1505</v>
      </c>
      <c r="B855" s="14" t="s">
        <v>3675</v>
      </c>
      <c r="C855" s="14" t="s">
        <v>3676</v>
      </c>
      <c r="D855" s="16">
        <v>45842</v>
      </c>
      <c r="E855" s="16"/>
      <c r="F855" s="14" t="s">
        <v>3677</v>
      </c>
      <c r="G855" s="14" t="s">
        <v>3345</v>
      </c>
      <c r="H855" s="14" t="s">
        <v>3346</v>
      </c>
      <c r="I855" s="15">
        <v>1062.72</v>
      </c>
      <c r="J855" s="77">
        <v>5</v>
      </c>
      <c r="K855" s="92"/>
    </row>
    <row r="856" spans="1:11" ht="30" x14ac:dyDescent="0.25">
      <c r="A856" s="14" t="s">
        <v>1505</v>
      </c>
      <c r="B856" s="14" t="s">
        <v>3678</v>
      </c>
      <c r="C856" s="14" t="s">
        <v>3679</v>
      </c>
      <c r="D856" s="16">
        <v>45842</v>
      </c>
      <c r="E856" s="16"/>
      <c r="F856" s="14" t="s">
        <v>3680</v>
      </c>
      <c r="G856" s="14" t="s">
        <v>3681</v>
      </c>
      <c r="H856" s="14" t="s">
        <v>3682</v>
      </c>
      <c r="I856" s="15">
        <v>590</v>
      </c>
      <c r="J856" s="77">
        <v>2</v>
      </c>
      <c r="K856" s="92"/>
    </row>
    <row r="857" spans="1:11" ht="30" x14ac:dyDescent="0.25">
      <c r="A857" s="14" t="s">
        <v>1505</v>
      </c>
      <c r="B857" s="14" t="s">
        <v>3683</v>
      </c>
      <c r="C857" s="14" t="s">
        <v>3684</v>
      </c>
      <c r="D857" s="16">
        <v>45842</v>
      </c>
      <c r="E857" s="16"/>
      <c r="F857" s="14" t="s">
        <v>3685</v>
      </c>
      <c r="G857" s="14" t="s">
        <v>3686</v>
      </c>
      <c r="H857" s="14" t="s">
        <v>3687</v>
      </c>
      <c r="I857" s="15">
        <v>540</v>
      </c>
      <c r="J857" s="77">
        <v>3</v>
      </c>
      <c r="K857" s="92"/>
    </row>
    <row r="858" spans="1:11" ht="20" x14ac:dyDescent="0.25">
      <c r="A858" s="14" t="s">
        <v>1505</v>
      </c>
      <c r="B858" s="14" t="s">
        <v>3688</v>
      </c>
      <c r="C858" s="14" t="s">
        <v>3689</v>
      </c>
      <c r="D858" s="16">
        <v>45842</v>
      </c>
      <c r="E858" s="16"/>
      <c r="F858" s="14" t="s">
        <v>3690</v>
      </c>
      <c r="G858" s="14" t="s">
        <v>2854</v>
      </c>
      <c r="H858" s="14" t="s">
        <v>2855</v>
      </c>
      <c r="I858" s="15">
        <v>53.6</v>
      </c>
      <c r="J858" s="77">
        <v>3</v>
      </c>
      <c r="K858" s="92"/>
    </row>
    <row r="859" spans="1:11" ht="20" x14ac:dyDescent="0.25">
      <c r="A859" s="14" t="s">
        <v>1505</v>
      </c>
      <c r="B859" s="14" t="s">
        <v>3691</v>
      </c>
      <c r="C859" s="14" t="s">
        <v>3692</v>
      </c>
      <c r="D859" s="16">
        <v>45842</v>
      </c>
      <c r="E859" s="16"/>
      <c r="F859" s="14" t="s">
        <v>3693</v>
      </c>
      <c r="G859" s="14" t="s">
        <v>1895</v>
      </c>
      <c r="H859" s="14" t="s">
        <v>3694</v>
      </c>
      <c r="I859" s="15">
        <v>267</v>
      </c>
      <c r="J859" s="77">
        <v>3</v>
      </c>
      <c r="K859" s="92"/>
    </row>
    <row r="860" spans="1:11" ht="20" x14ac:dyDescent="0.25">
      <c r="A860" s="14" t="s">
        <v>1505</v>
      </c>
      <c r="B860" s="14" t="s">
        <v>3695</v>
      </c>
      <c r="C860" s="14" t="s">
        <v>3696</v>
      </c>
      <c r="D860" s="16">
        <v>45842</v>
      </c>
      <c r="E860" s="16"/>
      <c r="F860" s="14" t="s">
        <v>3697</v>
      </c>
      <c r="G860" s="14" t="s">
        <v>2236</v>
      </c>
      <c r="H860" s="14" t="s">
        <v>2237</v>
      </c>
      <c r="I860" s="15">
        <v>3886.19</v>
      </c>
      <c r="J860" s="77">
        <v>5</v>
      </c>
      <c r="K860" s="92"/>
    </row>
    <row r="861" spans="1:11" ht="12.5" x14ac:dyDescent="0.25">
      <c r="A861" s="14" t="s">
        <v>1505</v>
      </c>
      <c r="B861" s="14" t="s">
        <v>3698</v>
      </c>
      <c r="C861" s="14" t="s">
        <v>3699</v>
      </c>
      <c r="D861" s="16">
        <v>45842</v>
      </c>
      <c r="E861" s="16"/>
      <c r="F861" s="14" t="s">
        <v>3700</v>
      </c>
      <c r="G861" s="14" t="s">
        <v>2193</v>
      </c>
      <c r="H861" s="14" t="s">
        <v>2194</v>
      </c>
      <c r="I861" s="15">
        <v>10.25</v>
      </c>
      <c r="J861" s="77">
        <v>4</v>
      </c>
      <c r="K861" s="92"/>
    </row>
    <row r="862" spans="1:11" ht="12.5" x14ac:dyDescent="0.25">
      <c r="A862" s="14" t="s">
        <v>1505</v>
      </c>
      <c r="B862" s="14" t="s">
        <v>3701</v>
      </c>
      <c r="C862" s="14" t="s">
        <v>3702</v>
      </c>
      <c r="D862" s="16">
        <v>45842</v>
      </c>
      <c r="E862" s="16"/>
      <c r="F862" s="14" t="s">
        <v>3703</v>
      </c>
      <c r="G862" s="14" t="s">
        <v>1795</v>
      </c>
      <c r="H862" s="14" t="s">
        <v>1796</v>
      </c>
      <c r="I862" s="15">
        <v>61.99</v>
      </c>
      <c r="J862" s="77">
        <v>4</v>
      </c>
      <c r="K862" s="92"/>
    </row>
    <row r="863" spans="1:11" ht="12.5" x14ac:dyDescent="0.25">
      <c r="A863" s="14" t="s">
        <v>1505</v>
      </c>
      <c r="B863" s="14" t="s">
        <v>3704</v>
      </c>
      <c r="C863" s="14" t="s">
        <v>3705</v>
      </c>
      <c r="D863" s="16">
        <v>45842</v>
      </c>
      <c r="E863" s="16"/>
      <c r="F863" s="14" t="s">
        <v>3706</v>
      </c>
      <c r="G863" s="14" t="s">
        <v>1597</v>
      </c>
      <c r="H863" s="14" t="s">
        <v>3707</v>
      </c>
      <c r="I863" s="15">
        <v>195</v>
      </c>
      <c r="J863" s="77">
        <v>4</v>
      </c>
      <c r="K863" s="92"/>
    </row>
    <row r="864" spans="1:11" ht="12.5" x14ac:dyDescent="0.25">
      <c r="A864" s="14" t="s">
        <v>1505</v>
      </c>
      <c r="B864" s="14" t="s">
        <v>3708</v>
      </c>
      <c r="C864" s="14" t="s">
        <v>3709</v>
      </c>
      <c r="D864" s="16">
        <v>45842</v>
      </c>
      <c r="E864" s="16"/>
      <c r="F864" s="14" t="s">
        <v>3710</v>
      </c>
      <c r="G864" s="14" t="s">
        <v>1763</v>
      </c>
      <c r="H864" s="14" t="s">
        <v>1764</v>
      </c>
      <c r="I864" s="15">
        <v>2100</v>
      </c>
      <c r="J864" s="77">
        <v>5</v>
      </c>
      <c r="K864" s="92"/>
    </row>
    <row r="865" spans="1:11" ht="20" x14ac:dyDescent="0.25">
      <c r="A865" s="14" t="s">
        <v>1505</v>
      </c>
      <c r="B865" s="14" t="s">
        <v>3711</v>
      </c>
      <c r="C865" s="14" t="s">
        <v>3712</v>
      </c>
      <c r="D865" s="16">
        <v>45842</v>
      </c>
      <c r="E865" s="16"/>
      <c r="F865" s="14" t="s">
        <v>3713</v>
      </c>
      <c r="G865" s="14" t="s">
        <v>2022</v>
      </c>
      <c r="H865" s="14" t="s">
        <v>2023</v>
      </c>
      <c r="I865" s="15">
        <v>2983.45</v>
      </c>
      <c r="J865" s="77">
        <v>4</v>
      </c>
      <c r="K865" s="92"/>
    </row>
    <row r="866" spans="1:11" ht="20" x14ac:dyDescent="0.25">
      <c r="A866" s="14" t="s">
        <v>1505</v>
      </c>
      <c r="B866" s="14" t="s">
        <v>3714</v>
      </c>
      <c r="C866" s="14" t="s">
        <v>3715</v>
      </c>
      <c r="D866" s="16">
        <v>45842</v>
      </c>
      <c r="E866" s="16"/>
      <c r="F866" s="14" t="s">
        <v>2029</v>
      </c>
      <c r="G866" s="14" t="s">
        <v>2022</v>
      </c>
      <c r="H866" s="14" t="s">
        <v>2023</v>
      </c>
      <c r="I866" s="15">
        <v>7218.46</v>
      </c>
      <c r="J866" s="77">
        <v>4</v>
      </c>
      <c r="K866" s="92"/>
    </row>
    <row r="867" spans="1:11" ht="30" x14ac:dyDescent="0.25">
      <c r="A867" s="14" t="s">
        <v>1505</v>
      </c>
      <c r="B867" s="14" t="s">
        <v>3716</v>
      </c>
      <c r="C867" s="14" t="s">
        <v>3717</v>
      </c>
      <c r="D867" s="16">
        <v>45832</v>
      </c>
      <c r="E867" s="16">
        <v>45845</v>
      </c>
      <c r="F867" s="14" t="s">
        <v>3718</v>
      </c>
      <c r="G867" s="14"/>
      <c r="H867" s="14" t="s">
        <v>3719</v>
      </c>
      <c r="I867" s="15">
        <v>3200</v>
      </c>
      <c r="J867" s="77">
        <v>3</v>
      </c>
      <c r="K867" s="92"/>
    </row>
    <row r="868" spans="1:11" ht="20" x14ac:dyDescent="0.25">
      <c r="A868" s="14" t="s">
        <v>1505</v>
      </c>
      <c r="B868" s="14" t="s">
        <v>3720</v>
      </c>
      <c r="C868" s="14" t="s">
        <v>3721</v>
      </c>
      <c r="D868" s="16">
        <v>45833</v>
      </c>
      <c r="E868" s="16">
        <v>45845</v>
      </c>
      <c r="F868" s="14" t="s">
        <v>3722</v>
      </c>
      <c r="G868" s="14" t="s">
        <v>3723</v>
      </c>
      <c r="H868" s="14" t="s">
        <v>3724</v>
      </c>
      <c r="I868" s="15">
        <v>54.27</v>
      </c>
      <c r="J868" s="77">
        <v>4</v>
      </c>
      <c r="K868" s="92"/>
    </row>
    <row r="869" spans="1:11" ht="20" x14ac:dyDescent="0.25">
      <c r="A869" s="14" t="s">
        <v>1505</v>
      </c>
      <c r="B869" s="14" t="s">
        <v>3725</v>
      </c>
      <c r="C869" s="14" t="s">
        <v>3726</v>
      </c>
      <c r="D869" s="16">
        <v>45830</v>
      </c>
      <c r="E869" s="16">
        <v>45845</v>
      </c>
      <c r="F869" s="14" t="s">
        <v>3727</v>
      </c>
      <c r="G869" s="14" t="s">
        <v>3728</v>
      </c>
      <c r="H869" s="14" t="s">
        <v>3729</v>
      </c>
      <c r="I869" s="15">
        <v>45.94</v>
      </c>
      <c r="J869" s="77">
        <v>4</v>
      </c>
      <c r="K869" s="92"/>
    </row>
    <row r="870" spans="1:11" ht="20" x14ac:dyDescent="0.25">
      <c r="A870" s="14" t="s">
        <v>1505</v>
      </c>
      <c r="B870" s="14" t="s">
        <v>3730</v>
      </c>
      <c r="C870" s="14" t="s">
        <v>3731</v>
      </c>
      <c r="D870" s="16">
        <v>45828</v>
      </c>
      <c r="E870" s="16">
        <v>45845</v>
      </c>
      <c r="F870" s="14" t="s">
        <v>3732</v>
      </c>
      <c r="G870" s="14" t="s">
        <v>1665</v>
      </c>
      <c r="H870" s="14" t="s">
        <v>1666</v>
      </c>
      <c r="I870" s="15">
        <v>41.61</v>
      </c>
      <c r="J870" s="77">
        <v>4</v>
      </c>
      <c r="K870" s="92"/>
    </row>
    <row r="871" spans="1:11" ht="20" x14ac:dyDescent="0.25">
      <c r="A871" s="14" t="s">
        <v>1505</v>
      </c>
      <c r="B871" s="14" t="s">
        <v>3733</v>
      </c>
      <c r="C871" s="14" t="s">
        <v>3734</v>
      </c>
      <c r="D871" s="16">
        <v>45838</v>
      </c>
      <c r="E871" s="16">
        <v>45845</v>
      </c>
      <c r="F871" s="14" t="s">
        <v>3735</v>
      </c>
      <c r="G871" s="14" t="s">
        <v>1665</v>
      </c>
      <c r="H871" s="14" t="s">
        <v>1685</v>
      </c>
      <c r="I871" s="15">
        <v>49.71</v>
      </c>
      <c r="J871" s="77">
        <v>4</v>
      </c>
      <c r="K871" s="92"/>
    </row>
    <row r="872" spans="1:11" ht="20" x14ac:dyDescent="0.25">
      <c r="A872" s="14" t="s">
        <v>1505</v>
      </c>
      <c r="B872" s="14" t="s">
        <v>3736</v>
      </c>
      <c r="C872" s="14" t="s">
        <v>3737</v>
      </c>
      <c r="D872" s="16">
        <v>45820</v>
      </c>
      <c r="E872" s="16">
        <v>45845</v>
      </c>
      <c r="F872" s="14" t="s">
        <v>3738</v>
      </c>
      <c r="G872" s="14" t="s">
        <v>1665</v>
      </c>
      <c r="H872" s="14" t="s">
        <v>1685</v>
      </c>
      <c r="I872" s="15">
        <v>47.01</v>
      </c>
      <c r="J872" s="77">
        <v>4</v>
      </c>
      <c r="K872" s="92"/>
    </row>
    <row r="873" spans="1:11" ht="20" x14ac:dyDescent="0.25">
      <c r="A873" s="14" t="s">
        <v>1505</v>
      </c>
      <c r="B873" s="14" t="s">
        <v>3739</v>
      </c>
      <c r="C873" s="14" t="s">
        <v>3740</v>
      </c>
      <c r="D873" s="16">
        <v>45819</v>
      </c>
      <c r="E873" s="16">
        <v>45845</v>
      </c>
      <c r="F873" s="14" t="s">
        <v>3741</v>
      </c>
      <c r="G873" s="14" t="s">
        <v>3742</v>
      </c>
      <c r="H873" s="14" t="s">
        <v>3743</v>
      </c>
      <c r="I873" s="15">
        <v>50.29</v>
      </c>
      <c r="J873" s="77">
        <v>4</v>
      </c>
      <c r="K873" s="92"/>
    </row>
    <row r="874" spans="1:11" ht="20" x14ac:dyDescent="0.25">
      <c r="A874" s="14" t="s">
        <v>1505</v>
      </c>
      <c r="B874" s="14" t="s">
        <v>3744</v>
      </c>
      <c r="C874" s="14" t="s">
        <v>3745</v>
      </c>
      <c r="D874" s="16">
        <v>45814</v>
      </c>
      <c r="E874" s="16">
        <v>45845</v>
      </c>
      <c r="F874" s="14" t="s">
        <v>3746</v>
      </c>
      <c r="G874" s="14" t="s">
        <v>3723</v>
      </c>
      <c r="H874" s="14" t="s">
        <v>3747</v>
      </c>
      <c r="I874" s="15">
        <v>39.130000000000003</v>
      </c>
      <c r="J874" s="77">
        <v>4</v>
      </c>
      <c r="K874" s="92"/>
    </row>
    <row r="875" spans="1:11" ht="20" x14ac:dyDescent="0.25">
      <c r="A875" s="14" t="s">
        <v>1505</v>
      </c>
      <c r="B875" s="14" t="s">
        <v>3748</v>
      </c>
      <c r="C875" s="14" t="s">
        <v>3749</v>
      </c>
      <c r="D875" s="16">
        <v>45813</v>
      </c>
      <c r="E875" s="16">
        <v>45845</v>
      </c>
      <c r="F875" s="14" t="s">
        <v>3750</v>
      </c>
      <c r="G875" s="14" t="s">
        <v>2877</v>
      </c>
      <c r="H875" s="14" t="s">
        <v>3751</v>
      </c>
      <c r="I875" s="15">
        <v>50.46</v>
      </c>
      <c r="J875" s="77">
        <v>4</v>
      </c>
      <c r="K875" s="92"/>
    </row>
    <row r="876" spans="1:11" ht="20" x14ac:dyDescent="0.25">
      <c r="A876" s="14" t="s">
        <v>1505</v>
      </c>
      <c r="B876" s="14" t="s">
        <v>3752</v>
      </c>
      <c r="C876" s="14" t="s">
        <v>3753</v>
      </c>
      <c r="D876" s="16">
        <v>45829</v>
      </c>
      <c r="E876" s="16">
        <v>45845</v>
      </c>
      <c r="F876" s="14" t="s">
        <v>3754</v>
      </c>
      <c r="G876" s="14" t="s">
        <v>3755</v>
      </c>
      <c r="H876" s="14" t="s">
        <v>3756</v>
      </c>
      <c r="I876" s="15">
        <v>103.39</v>
      </c>
      <c r="J876" s="77">
        <v>4</v>
      </c>
      <c r="K876" s="92"/>
    </row>
    <row r="877" spans="1:11" ht="20" x14ac:dyDescent="0.25">
      <c r="A877" s="14" t="s">
        <v>1505</v>
      </c>
      <c r="B877" s="14" t="s">
        <v>3757</v>
      </c>
      <c r="C877" s="14" t="s">
        <v>3758</v>
      </c>
      <c r="D877" s="16">
        <v>45836</v>
      </c>
      <c r="E877" s="16">
        <v>45845</v>
      </c>
      <c r="F877" s="14" t="s">
        <v>3759</v>
      </c>
      <c r="G877" s="14" t="s">
        <v>3760</v>
      </c>
      <c r="H877" s="14" t="s">
        <v>3761</v>
      </c>
      <c r="I877" s="15">
        <v>70</v>
      </c>
      <c r="J877" s="77">
        <v>4</v>
      </c>
      <c r="K877" s="92"/>
    </row>
    <row r="878" spans="1:11" ht="12.5" x14ac:dyDescent="0.25">
      <c r="A878" s="14" t="s">
        <v>1505</v>
      </c>
      <c r="B878" s="14" t="s">
        <v>3762</v>
      </c>
      <c r="C878" s="14" t="s">
        <v>3763</v>
      </c>
      <c r="D878" s="16">
        <v>45845</v>
      </c>
      <c r="E878" s="16"/>
      <c r="F878" s="14" t="s">
        <v>3764</v>
      </c>
      <c r="G878" s="14" t="s">
        <v>3350</v>
      </c>
      <c r="H878" s="14" t="s">
        <v>3351</v>
      </c>
      <c r="I878" s="15">
        <v>625</v>
      </c>
      <c r="J878" s="77">
        <v>4</v>
      </c>
      <c r="K878" s="92"/>
    </row>
    <row r="879" spans="1:11" ht="20" x14ac:dyDescent="0.25">
      <c r="A879" s="14" t="s">
        <v>1505</v>
      </c>
      <c r="B879" s="14" t="s">
        <v>3765</v>
      </c>
      <c r="C879" s="14" t="s">
        <v>3765</v>
      </c>
      <c r="D879" s="16">
        <v>45862</v>
      </c>
      <c r="E879" s="16"/>
      <c r="F879" s="14" t="s">
        <v>3766</v>
      </c>
      <c r="G879" s="14"/>
      <c r="H879" s="14" t="s">
        <v>1534</v>
      </c>
      <c r="I879" s="15">
        <v>143.75</v>
      </c>
      <c r="J879" s="77">
        <v>4</v>
      </c>
      <c r="K879" s="92"/>
    </row>
    <row r="880" spans="1:11" ht="12.5" x14ac:dyDescent="0.25">
      <c r="A880" s="14" t="s">
        <v>1505</v>
      </c>
      <c r="B880" s="14" t="s">
        <v>3767</v>
      </c>
      <c r="C880" s="14" t="s">
        <v>3768</v>
      </c>
      <c r="D880" s="16">
        <v>45845</v>
      </c>
      <c r="E880" s="16"/>
      <c r="F880" s="14" t="s">
        <v>3710</v>
      </c>
      <c r="G880" s="14" t="s">
        <v>1830</v>
      </c>
      <c r="H880" s="14" t="s">
        <v>3769</v>
      </c>
      <c r="I880" s="15">
        <v>1000</v>
      </c>
      <c r="J880" s="77">
        <v>5</v>
      </c>
      <c r="K880" s="92"/>
    </row>
    <row r="881" spans="1:11" ht="60" x14ac:dyDescent="0.25">
      <c r="A881" s="14" t="s">
        <v>1505</v>
      </c>
      <c r="B881" s="14" t="s">
        <v>3770</v>
      </c>
      <c r="C881" s="14" t="s">
        <v>3770</v>
      </c>
      <c r="D881" s="16">
        <v>45845</v>
      </c>
      <c r="E881" s="16"/>
      <c r="F881" s="14" t="s">
        <v>3771</v>
      </c>
      <c r="G881" s="14"/>
      <c r="H881" s="14" t="s">
        <v>3772</v>
      </c>
      <c r="I881" s="15">
        <v>522</v>
      </c>
      <c r="J881" s="77">
        <v>2</v>
      </c>
      <c r="K881" s="92"/>
    </row>
    <row r="882" spans="1:11" ht="60" x14ac:dyDescent="0.25">
      <c r="A882" s="14" t="s">
        <v>1505</v>
      </c>
      <c r="B882" s="14" t="s">
        <v>3773</v>
      </c>
      <c r="C882" s="14" t="s">
        <v>3773</v>
      </c>
      <c r="D882" s="16">
        <v>45845</v>
      </c>
      <c r="E882" s="16"/>
      <c r="F882" s="14" t="s">
        <v>3774</v>
      </c>
      <c r="G882" s="14"/>
      <c r="H882" s="14" t="s">
        <v>3775</v>
      </c>
      <c r="I882" s="15">
        <v>499.5</v>
      </c>
      <c r="J882" s="77">
        <v>2</v>
      </c>
      <c r="K882" s="92"/>
    </row>
    <row r="883" spans="1:11" ht="60" x14ac:dyDescent="0.25">
      <c r="A883" s="14" t="s">
        <v>1505</v>
      </c>
      <c r="B883" s="14" t="s">
        <v>3776</v>
      </c>
      <c r="C883" s="14" t="s">
        <v>3776</v>
      </c>
      <c r="D883" s="16">
        <v>45845</v>
      </c>
      <c r="E883" s="16"/>
      <c r="F883" s="14" t="s">
        <v>3777</v>
      </c>
      <c r="G883" s="14"/>
      <c r="H883" s="14" t="s">
        <v>3778</v>
      </c>
      <c r="I883" s="15">
        <v>220.5</v>
      </c>
      <c r="J883" s="77">
        <v>2</v>
      </c>
      <c r="K883" s="92"/>
    </row>
    <row r="884" spans="1:11" ht="60" x14ac:dyDescent="0.25">
      <c r="A884" s="14" t="s">
        <v>1505</v>
      </c>
      <c r="B884" s="14" t="s">
        <v>3779</v>
      </c>
      <c r="C884" s="14" t="s">
        <v>3779</v>
      </c>
      <c r="D884" s="16">
        <v>45845</v>
      </c>
      <c r="E884" s="16"/>
      <c r="F884" s="14" t="s">
        <v>3780</v>
      </c>
      <c r="G884" s="14"/>
      <c r="H884" s="14" t="s">
        <v>3781</v>
      </c>
      <c r="I884" s="15">
        <v>549</v>
      </c>
      <c r="J884" s="77">
        <v>2</v>
      </c>
      <c r="K884" s="92"/>
    </row>
    <row r="885" spans="1:11" ht="60" x14ac:dyDescent="0.25">
      <c r="A885" s="14" t="s">
        <v>1505</v>
      </c>
      <c r="B885" s="14" t="s">
        <v>3782</v>
      </c>
      <c r="C885" s="14" t="s">
        <v>3782</v>
      </c>
      <c r="D885" s="16">
        <v>45845</v>
      </c>
      <c r="E885" s="16"/>
      <c r="F885" s="14" t="s">
        <v>3783</v>
      </c>
      <c r="G885" s="14"/>
      <c r="H885" s="14" t="s">
        <v>3784</v>
      </c>
      <c r="I885" s="15">
        <v>324</v>
      </c>
      <c r="J885" s="77">
        <v>2</v>
      </c>
      <c r="K885" s="92"/>
    </row>
    <row r="886" spans="1:11" ht="60" x14ac:dyDescent="0.25">
      <c r="A886" s="14" t="s">
        <v>1505</v>
      </c>
      <c r="B886" s="14" t="s">
        <v>3785</v>
      </c>
      <c r="C886" s="14" t="s">
        <v>3785</v>
      </c>
      <c r="D886" s="16">
        <v>45845</v>
      </c>
      <c r="E886" s="16"/>
      <c r="F886" s="14" t="s">
        <v>3786</v>
      </c>
      <c r="G886" s="14"/>
      <c r="H886" s="14" t="s">
        <v>3787</v>
      </c>
      <c r="I886" s="15">
        <v>54</v>
      </c>
      <c r="J886" s="77">
        <v>5</v>
      </c>
      <c r="K886" s="92"/>
    </row>
    <row r="887" spans="1:11" ht="20" x14ac:dyDescent="0.25">
      <c r="A887" s="14" t="s">
        <v>1505</v>
      </c>
      <c r="B887" s="14" t="s">
        <v>3788</v>
      </c>
      <c r="C887" s="14" t="s">
        <v>3789</v>
      </c>
      <c r="D887" s="16">
        <v>45845</v>
      </c>
      <c r="E887" s="16"/>
      <c r="F887" s="14" t="s">
        <v>3790</v>
      </c>
      <c r="G887" s="14" t="s">
        <v>3791</v>
      </c>
      <c r="H887" s="14" t="s">
        <v>3792</v>
      </c>
      <c r="I887" s="15">
        <v>908.23</v>
      </c>
      <c r="J887" s="77">
        <v>3</v>
      </c>
      <c r="K887" s="92"/>
    </row>
    <row r="888" spans="1:11" ht="20" x14ac:dyDescent="0.25">
      <c r="A888" s="14" t="s">
        <v>1505</v>
      </c>
      <c r="B888" s="14" t="s">
        <v>3788</v>
      </c>
      <c r="C888" s="14" t="s">
        <v>3789</v>
      </c>
      <c r="D888" s="16">
        <v>45845</v>
      </c>
      <c r="E888" s="16"/>
      <c r="F888" s="14" t="s">
        <v>3790</v>
      </c>
      <c r="G888" s="14" t="s">
        <v>3791</v>
      </c>
      <c r="H888" s="14" t="s">
        <v>3792</v>
      </c>
      <c r="I888" s="15">
        <v>235.3</v>
      </c>
      <c r="J888" s="77">
        <v>2</v>
      </c>
      <c r="K888" s="92"/>
    </row>
    <row r="889" spans="1:11" ht="50" x14ac:dyDescent="0.25">
      <c r="A889" s="14" t="s">
        <v>1505</v>
      </c>
      <c r="B889" s="14" t="s">
        <v>3793</v>
      </c>
      <c r="C889" s="14" t="s">
        <v>3793</v>
      </c>
      <c r="D889" s="16">
        <v>45818</v>
      </c>
      <c r="E889" s="16"/>
      <c r="F889" s="14" t="s">
        <v>3794</v>
      </c>
      <c r="G889" s="14"/>
      <c r="H889" s="14" t="s">
        <v>3795</v>
      </c>
      <c r="I889" s="15">
        <v>24379.1</v>
      </c>
      <c r="J889" s="77">
        <v>4</v>
      </c>
      <c r="K889" s="92"/>
    </row>
    <row r="890" spans="1:11" ht="50" x14ac:dyDescent="0.25">
      <c r="A890" s="14" t="s">
        <v>1505</v>
      </c>
      <c r="B890" s="14" t="s">
        <v>3793</v>
      </c>
      <c r="C890" s="14" t="s">
        <v>3793</v>
      </c>
      <c r="D890" s="16">
        <v>45818</v>
      </c>
      <c r="E890" s="16"/>
      <c r="F890" s="14" t="s">
        <v>3796</v>
      </c>
      <c r="G890" s="14"/>
      <c r="H890" s="14" t="s">
        <v>3797</v>
      </c>
      <c r="I890" s="15">
        <v>23615.43</v>
      </c>
      <c r="J890" s="77">
        <v>3</v>
      </c>
      <c r="K890" s="92"/>
    </row>
    <row r="891" spans="1:11" ht="50" x14ac:dyDescent="0.25">
      <c r="A891" s="14" t="s">
        <v>1505</v>
      </c>
      <c r="B891" s="14" t="s">
        <v>3793</v>
      </c>
      <c r="C891" s="14" t="s">
        <v>3793</v>
      </c>
      <c r="D891" s="16">
        <v>45818</v>
      </c>
      <c r="E891" s="16"/>
      <c r="F891" s="14" t="s">
        <v>3798</v>
      </c>
      <c r="G891" s="14"/>
      <c r="H891" s="14" t="s">
        <v>3799</v>
      </c>
      <c r="I891" s="15">
        <v>10686.55</v>
      </c>
      <c r="J891" s="77">
        <v>2</v>
      </c>
      <c r="K891" s="92"/>
    </row>
    <row r="892" spans="1:11" ht="30" x14ac:dyDescent="0.25">
      <c r="A892" s="14" t="s">
        <v>1505</v>
      </c>
      <c r="B892" s="14" t="s">
        <v>3800</v>
      </c>
      <c r="C892" s="14" t="s">
        <v>3801</v>
      </c>
      <c r="D892" s="16">
        <v>45847</v>
      </c>
      <c r="E892" s="16"/>
      <c r="F892" s="14" t="s">
        <v>3802</v>
      </c>
      <c r="G892" s="14" t="s">
        <v>1763</v>
      </c>
      <c r="H892" s="14" t="s">
        <v>1764</v>
      </c>
      <c r="I892" s="15">
        <v>500</v>
      </c>
      <c r="J892" s="77">
        <v>5</v>
      </c>
      <c r="K892" s="92"/>
    </row>
    <row r="893" spans="1:11" ht="70" x14ac:dyDescent="0.25">
      <c r="A893" s="14" t="s">
        <v>1505</v>
      </c>
      <c r="B893" s="14" t="s">
        <v>3803</v>
      </c>
      <c r="C893" s="14" t="s">
        <v>3803</v>
      </c>
      <c r="D893" s="16">
        <v>45848</v>
      </c>
      <c r="E893" s="16"/>
      <c r="F893" s="14" t="s">
        <v>3804</v>
      </c>
      <c r="G893" s="14"/>
      <c r="H893" s="14" t="s">
        <v>3805</v>
      </c>
      <c r="I893" s="15">
        <v>142.08000000000001</v>
      </c>
      <c r="J893" s="77">
        <v>2</v>
      </c>
      <c r="K893" s="92"/>
    </row>
    <row r="894" spans="1:11" ht="70" x14ac:dyDescent="0.25">
      <c r="A894" s="14" t="s">
        <v>1505</v>
      </c>
      <c r="B894" s="14" t="s">
        <v>3806</v>
      </c>
      <c r="C894" s="14" t="s">
        <v>3806</v>
      </c>
      <c r="D894" s="16">
        <v>45826</v>
      </c>
      <c r="E894" s="16">
        <v>45848</v>
      </c>
      <c r="F894" s="14" t="s">
        <v>3807</v>
      </c>
      <c r="G894" s="14" t="s">
        <v>3411</v>
      </c>
      <c r="H894" s="14" t="s">
        <v>3412</v>
      </c>
      <c r="I894" s="15">
        <v>62.61</v>
      </c>
      <c r="J894" s="77">
        <v>4</v>
      </c>
      <c r="K894" s="92"/>
    </row>
    <row r="895" spans="1:11" ht="70" x14ac:dyDescent="0.25">
      <c r="A895" s="14" t="s">
        <v>1505</v>
      </c>
      <c r="B895" s="14" t="s">
        <v>3808</v>
      </c>
      <c r="C895" s="14" t="s">
        <v>3808</v>
      </c>
      <c r="D895" s="16">
        <v>45823</v>
      </c>
      <c r="E895" s="16">
        <v>45848</v>
      </c>
      <c r="F895" s="14" t="s">
        <v>3809</v>
      </c>
      <c r="G895" s="14" t="s">
        <v>3411</v>
      </c>
      <c r="H895" s="14" t="s">
        <v>3412</v>
      </c>
      <c r="I895" s="15">
        <v>56.68</v>
      </c>
      <c r="J895" s="77">
        <v>4</v>
      </c>
      <c r="K895" s="92"/>
    </row>
    <row r="896" spans="1:11" ht="40" x14ac:dyDescent="0.25">
      <c r="A896" s="14" t="s">
        <v>1505</v>
      </c>
      <c r="B896" s="14" t="s">
        <v>3808</v>
      </c>
      <c r="C896" s="14" t="s">
        <v>3808</v>
      </c>
      <c r="D896" s="16">
        <v>45848</v>
      </c>
      <c r="E896" s="16"/>
      <c r="F896" s="14" t="s">
        <v>3810</v>
      </c>
      <c r="G896" s="14"/>
      <c r="H896" s="14" t="s">
        <v>1841</v>
      </c>
      <c r="I896" s="15">
        <v>12.12</v>
      </c>
      <c r="J896" s="77">
        <v>2</v>
      </c>
      <c r="K896" s="92"/>
    </row>
    <row r="897" spans="1:11" ht="40" x14ac:dyDescent="0.25">
      <c r="A897" s="14" t="s">
        <v>1505</v>
      </c>
      <c r="B897" s="14" t="s">
        <v>3811</v>
      </c>
      <c r="C897" s="14" t="s">
        <v>3811</v>
      </c>
      <c r="D897" s="16">
        <v>45848</v>
      </c>
      <c r="E897" s="16"/>
      <c r="F897" s="14" t="s">
        <v>3812</v>
      </c>
      <c r="G897" s="14"/>
      <c r="H897" s="14" t="s">
        <v>1841</v>
      </c>
      <c r="I897" s="15">
        <v>8.8000000000000007</v>
      </c>
      <c r="J897" s="77">
        <v>3</v>
      </c>
      <c r="K897" s="92"/>
    </row>
    <row r="898" spans="1:11" ht="40" x14ac:dyDescent="0.25">
      <c r="A898" s="14" t="s">
        <v>1505</v>
      </c>
      <c r="B898" s="14" t="s">
        <v>3813</v>
      </c>
      <c r="C898" s="14" t="s">
        <v>3813</v>
      </c>
      <c r="D898" s="16">
        <v>45848</v>
      </c>
      <c r="E898" s="16"/>
      <c r="F898" s="14" t="s">
        <v>3814</v>
      </c>
      <c r="G898" s="14"/>
      <c r="H898" s="14" t="s">
        <v>1841</v>
      </c>
      <c r="I898" s="15">
        <v>8.8000000000000007</v>
      </c>
      <c r="J898" s="77">
        <v>2</v>
      </c>
      <c r="K898" s="92"/>
    </row>
    <row r="899" spans="1:11" ht="70" x14ac:dyDescent="0.25">
      <c r="A899" s="14" t="s">
        <v>1505</v>
      </c>
      <c r="B899" s="14" t="s">
        <v>3815</v>
      </c>
      <c r="C899" s="14" t="s">
        <v>3816</v>
      </c>
      <c r="D899" s="16" t="s">
        <v>3817</v>
      </c>
      <c r="E899" s="16">
        <v>45848</v>
      </c>
      <c r="F899" s="14" t="s">
        <v>3818</v>
      </c>
      <c r="G899" s="14" t="s">
        <v>3819</v>
      </c>
      <c r="H899" s="14" t="s">
        <v>3820</v>
      </c>
      <c r="I899" s="15">
        <v>23.96</v>
      </c>
      <c r="J899" s="77">
        <v>3</v>
      </c>
      <c r="K899" s="92"/>
    </row>
    <row r="900" spans="1:11" ht="40" x14ac:dyDescent="0.25">
      <c r="A900" s="14" t="s">
        <v>1505</v>
      </c>
      <c r="B900" s="14" t="s">
        <v>3821</v>
      </c>
      <c r="C900" s="14" t="s">
        <v>3822</v>
      </c>
      <c r="D900" s="16">
        <v>45838</v>
      </c>
      <c r="E900" s="16">
        <v>45848</v>
      </c>
      <c r="F900" s="14" t="s">
        <v>3823</v>
      </c>
      <c r="G900" s="14"/>
      <c r="H900" s="14" t="s">
        <v>2006</v>
      </c>
      <c r="I900" s="15">
        <v>5.9</v>
      </c>
      <c r="J900" s="77">
        <v>2</v>
      </c>
      <c r="K900" s="92"/>
    </row>
    <row r="901" spans="1:11" ht="40" x14ac:dyDescent="0.25">
      <c r="A901" s="14" t="s">
        <v>1505</v>
      </c>
      <c r="B901" s="14" t="s">
        <v>3821</v>
      </c>
      <c r="C901" s="14" t="s">
        <v>3824</v>
      </c>
      <c r="D901" s="16">
        <v>45838</v>
      </c>
      <c r="E901" s="16">
        <v>45848</v>
      </c>
      <c r="F901" s="14" t="s">
        <v>3825</v>
      </c>
      <c r="G901" s="14" t="s">
        <v>3411</v>
      </c>
      <c r="H901" s="14" t="s">
        <v>3412</v>
      </c>
      <c r="I901" s="15">
        <v>12.4</v>
      </c>
      <c r="J901" s="77">
        <v>2</v>
      </c>
      <c r="K901" s="92"/>
    </row>
    <row r="902" spans="1:11" ht="40" x14ac:dyDescent="0.25">
      <c r="A902" s="14" t="s">
        <v>1505</v>
      </c>
      <c r="B902" s="14" t="s">
        <v>3821</v>
      </c>
      <c r="C902" s="14" t="s">
        <v>3821</v>
      </c>
      <c r="D902" s="16">
        <v>45848</v>
      </c>
      <c r="E902" s="16"/>
      <c r="F902" s="14" t="s">
        <v>3826</v>
      </c>
      <c r="G902" s="14"/>
      <c r="H902" s="14" t="s">
        <v>1841</v>
      </c>
      <c r="I902" s="15">
        <v>11.25</v>
      </c>
      <c r="J902" s="77">
        <v>2</v>
      </c>
      <c r="K902" s="92"/>
    </row>
    <row r="903" spans="1:11" ht="70" x14ac:dyDescent="0.25">
      <c r="A903" s="14" t="s">
        <v>1505</v>
      </c>
      <c r="B903" s="14" t="s">
        <v>3827</v>
      </c>
      <c r="C903" s="14" t="s">
        <v>3827</v>
      </c>
      <c r="D903" s="16">
        <v>45848</v>
      </c>
      <c r="E903" s="16"/>
      <c r="F903" s="14" t="s">
        <v>3828</v>
      </c>
      <c r="G903" s="14"/>
      <c r="H903" s="14" t="s">
        <v>3829</v>
      </c>
      <c r="I903" s="15">
        <v>44.4</v>
      </c>
      <c r="J903" s="77">
        <v>5</v>
      </c>
      <c r="K903" s="92"/>
    </row>
    <row r="904" spans="1:11" ht="60" x14ac:dyDescent="0.25">
      <c r="A904" s="14" t="s">
        <v>1505</v>
      </c>
      <c r="B904" s="14" t="s">
        <v>3830</v>
      </c>
      <c r="C904" s="14" t="s">
        <v>3830</v>
      </c>
      <c r="D904" s="16">
        <v>45848</v>
      </c>
      <c r="E904" s="16"/>
      <c r="F904" s="14" t="s">
        <v>3831</v>
      </c>
      <c r="G904" s="14"/>
      <c r="H904" s="14" t="s">
        <v>3832</v>
      </c>
      <c r="I904" s="15">
        <v>378</v>
      </c>
      <c r="J904" s="77">
        <v>2</v>
      </c>
      <c r="K904" s="92"/>
    </row>
    <row r="905" spans="1:11" ht="60" x14ac:dyDescent="0.25">
      <c r="A905" s="14" t="s">
        <v>1505</v>
      </c>
      <c r="B905" s="14" t="s">
        <v>3833</v>
      </c>
      <c r="C905" s="14" t="s">
        <v>3833</v>
      </c>
      <c r="D905" s="16">
        <v>45848</v>
      </c>
      <c r="E905" s="16"/>
      <c r="F905" s="14" t="s">
        <v>3834</v>
      </c>
      <c r="G905" s="14"/>
      <c r="H905" s="14" t="s">
        <v>3835</v>
      </c>
      <c r="I905" s="15">
        <v>346.5</v>
      </c>
      <c r="J905" s="77">
        <v>2</v>
      </c>
      <c r="K905" s="92"/>
    </row>
    <row r="906" spans="1:11" ht="40" x14ac:dyDescent="0.25">
      <c r="A906" s="14" t="s">
        <v>1505</v>
      </c>
      <c r="B906" s="14" t="s">
        <v>3836</v>
      </c>
      <c r="C906" s="14" t="s">
        <v>3836</v>
      </c>
      <c r="D906" s="16">
        <v>45848</v>
      </c>
      <c r="E906" s="16"/>
      <c r="F906" s="14" t="s">
        <v>3837</v>
      </c>
      <c r="G906" s="14"/>
      <c r="H906" s="14" t="s">
        <v>3838</v>
      </c>
      <c r="I906" s="15">
        <v>15.62</v>
      </c>
      <c r="J906" s="77">
        <v>2</v>
      </c>
      <c r="K906" s="92"/>
    </row>
    <row r="907" spans="1:11" ht="50" x14ac:dyDescent="0.25">
      <c r="A907" s="14" t="s">
        <v>1505</v>
      </c>
      <c r="B907" s="14" t="s">
        <v>3839</v>
      </c>
      <c r="C907" s="14" t="s">
        <v>3839</v>
      </c>
      <c r="D907" s="16">
        <v>45848</v>
      </c>
      <c r="E907" s="16"/>
      <c r="F907" s="14" t="s">
        <v>3840</v>
      </c>
      <c r="G907" s="14"/>
      <c r="H907" s="14" t="s">
        <v>3838</v>
      </c>
      <c r="I907" s="15">
        <v>11.25</v>
      </c>
      <c r="J907" s="77">
        <v>2</v>
      </c>
      <c r="K907" s="92"/>
    </row>
    <row r="908" spans="1:11" ht="40" x14ac:dyDescent="0.25">
      <c r="A908" s="14" t="s">
        <v>1505</v>
      </c>
      <c r="B908" s="14" t="s">
        <v>3841</v>
      </c>
      <c r="C908" s="14" t="s">
        <v>3841</v>
      </c>
      <c r="D908" s="16">
        <v>45848</v>
      </c>
      <c r="E908" s="16"/>
      <c r="F908" s="14" t="s">
        <v>3842</v>
      </c>
      <c r="G908" s="14"/>
      <c r="H908" s="14" t="s">
        <v>1711</v>
      </c>
      <c r="I908" s="15">
        <v>21.9</v>
      </c>
      <c r="J908" s="77">
        <v>3</v>
      </c>
      <c r="K908" s="92"/>
    </row>
    <row r="909" spans="1:11" ht="50" x14ac:dyDescent="0.25">
      <c r="A909" s="14" t="s">
        <v>1505</v>
      </c>
      <c r="B909" s="14" t="s">
        <v>3843</v>
      </c>
      <c r="C909" s="14" t="s">
        <v>3843</v>
      </c>
      <c r="D909" s="16">
        <v>45848</v>
      </c>
      <c r="E909" s="16"/>
      <c r="F909" s="14" t="s">
        <v>3840</v>
      </c>
      <c r="G909" s="14"/>
      <c r="H909" s="14" t="s">
        <v>1711</v>
      </c>
      <c r="I909" s="15">
        <v>11.25</v>
      </c>
      <c r="J909" s="77">
        <v>2</v>
      </c>
      <c r="K909" s="92"/>
    </row>
    <row r="910" spans="1:11" ht="50" x14ac:dyDescent="0.25">
      <c r="A910" s="14" t="s">
        <v>1505</v>
      </c>
      <c r="B910" s="14" t="s">
        <v>3844</v>
      </c>
      <c r="C910" s="14" t="s">
        <v>3844</v>
      </c>
      <c r="D910" s="16">
        <v>45848</v>
      </c>
      <c r="E910" s="16"/>
      <c r="F910" s="14" t="s">
        <v>3845</v>
      </c>
      <c r="G910" s="14"/>
      <c r="H910" s="14" t="s">
        <v>1711</v>
      </c>
      <c r="I910" s="15">
        <v>11.25</v>
      </c>
      <c r="J910" s="77">
        <v>2</v>
      </c>
      <c r="K910" s="92"/>
    </row>
    <row r="911" spans="1:11" ht="70" x14ac:dyDescent="0.25">
      <c r="A911" s="14" t="s">
        <v>1505</v>
      </c>
      <c r="B911" s="14" t="s">
        <v>3846</v>
      </c>
      <c r="C911" s="14" t="s">
        <v>3846</v>
      </c>
      <c r="D911" s="16">
        <v>45848</v>
      </c>
      <c r="E911" s="16"/>
      <c r="F911" s="14" t="s">
        <v>3847</v>
      </c>
      <c r="G911" s="14"/>
      <c r="H911" s="14" t="s">
        <v>3848</v>
      </c>
      <c r="I911" s="15">
        <v>36.11</v>
      </c>
      <c r="J911" s="77">
        <v>2</v>
      </c>
      <c r="K911" s="92"/>
    </row>
    <row r="912" spans="1:11" ht="70" x14ac:dyDescent="0.25">
      <c r="A912" s="14" t="s">
        <v>1505</v>
      </c>
      <c r="B912" s="14" t="s">
        <v>3849</v>
      </c>
      <c r="C912" s="14" t="s">
        <v>3849</v>
      </c>
      <c r="D912" s="16">
        <v>45848</v>
      </c>
      <c r="E912" s="16"/>
      <c r="F912" s="14" t="s">
        <v>3804</v>
      </c>
      <c r="G912" s="14"/>
      <c r="H912" s="14" t="s">
        <v>3850</v>
      </c>
      <c r="I912" s="15">
        <v>142.08000000000001</v>
      </c>
      <c r="J912" s="77">
        <v>2</v>
      </c>
      <c r="K912" s="92"/>
    </row>
    <row r="913" spans="1:11" ht="70" x14ac:dyDescent="0.25">
      <c r="A913" s="14" t="s">
        <v>1505</v>
      </c>
      <c r="B913" s="14" t="s">
        <v>3851</v>
      </c>
      <c r="C913" s="14" t="s">
        <v>3851</v>
      </c>
      <c r="D913" s="16">
        <v>45848</v>
      </c>
      <c r="E913" s="16"/>
      <c r="F913" s="14" t="s">
        <v>3852</v>
      </c>
      <c r="G913" s="14"/>
      <c r="H913" s="14" t="s">
        <v>3853</v>
      </c>
      <c r="I913" s="15">
        <v>134.97999999999999</v>
      </c>
      <c r="J913" s="77">
        <v>5</v>
      </c>
      <c r="K913" s="92"/>
    </row>
    <row r="914" spans="1:11" ht="80" x14ac:dyDescent="0.25">
      <c r="A914" s="14" t="s">
        <v>1505</v>
      </c>
      <c r="B914" s="14" t="s">
        <v>3854</v>
      </c>
      <c r="C914" s="14" t="s">
        <v>3854</v>
      </c>
      <c r="D914" s="16">
        <v>45848</v>
      </c>
      <c r="E914" s="16"/>
      <c r="F914" s="14" t="s">
        <v>3855</v>
      </c>
      <c r="G914" s="14"/>
      <c r="H914" s="14" t="s">
        <v>3853</v>
      </c>
      <c r="I914" s="15">
        <v>134.97999999999999</v>
      </c>
      <c r="J914" s="77">
        <v>2</v>
      </c>
      <c r="K914" s="92"/>
    </row>
    <row r="915" spans="1:11" ht="70" x14ac:dyDescent="0.25">
      <c r="A915" s="14" t="s">
        <v>1505</v>
      </c>
      <c r="B915" s="14" t="s">
        <v>3856</v>
      </c>
      <c r="C915" s="14" t="s">
        <v>3856</v>
      </c>
      <c r="D915" s="16">
        <v>45848</v>
      </c>
      <c r="E915" s="16"/>
      <c r="F915" s="14" t="s">
        <v>3857</v>
      </c>
      <c r="G915" s="14"/>
      <c r="H915" s="14" t="s">
        <v>1719</v>
      </c>
      <c r="I915" s="15">
        <v>118.99</v>
      </c>
      <c r="J915" s="77">
        <v>2</v>
      </c>
      <c r="K915" s="92"/>
    </row>
    <row r="916" spans="1:11" ht="70" x14ac:dyDescent="0.25">
      <c r="A916" s="14" t="s">
        <v>1505</v>
      </c>
      <c r="B916" s="14" t="s">
        <v>3858</v>
      </c>
      <c r="C916" s="14" t="s">
        <v>3858</v>
      </c>
      <c r="D916" s="16">
        <v>45848</v>
      </c>
      <c r="E916" s="16"/>
      <c r="F916" s="14" t="s">
        <v>3859</v>
      </c>
      <c r="G916" s="14"/>
      <c r="H916" s="14" t="s">
        <v>1719</v>
      </c>
      <c r="I916" s="15">
        <v>29.6</v>
      </c>
      <c r="J916" s="77">
        <v>3</v>
      </c>
      <c r="K916" s="92"/>
    </row>
    <row r="917" spans="1:11" ht="70" x14ac:dyDescent="0.25">
      <c r="A917" s="14" t="s">
        <v>1505</v>
      </c>
      <c r="B917" s="14" t="s">
        <v>3860</v>
      </c>
      <c r="C917" s="14" t="s">
        <v>3860</v>
      </c>
      <c r="D917" s="16">
        <v>45848</v>
      </c>
      <c r="E917" s="16"/>
      <c r="F917" s="14" t="s">
        <v>3861</v>
      </c>
      <c r="G917" s="14"/>
      <c r="H917" s="14" t="s">
        <v>3862</v>
      </c>
      <c r="I917" s="15">
        <v>126.69</v>
      </c>
      <c r="J917" s="77">
        <v>5</v>
      </c>
      <c r="K917" s="92"/>
    </row>
    <row r="918" spans="1:11" ht="80" x14ac:dyDescent="0.25">
      <c r="A918" s="14" t="s">
        <v>1505</v>
      </c>
      <c r="B918" s="14" t="s">
        <v>3863</v>
      </c>
      <c r="C918" s="14" t="s">
        <v>3864</v>
      </c>
      <c r="D918" s="16">
        <v>45803</v>
      </c>
      <c r="E918" s="16">
        <v>45848</v>
      </c>
      <c r="F918" s="14" t="s">
        <v>3865</v>
      </c>
      <c r="G918" s="14"/>
      <c r="H918" s="14" t="s">
        <v>3866</v>
      </c>
      <c r="I918" s="15">
        <v>25.62</v>
      </c>
      <c r="J918" s="77">
        <v>3</v>
      </c>
      <c r="K918" s="92"/>
    </row>
    <row r="919" spans="1:11" ht="80" x14ac:dyDescent="0.25">
      <c r="A919" s="14" t="s">
        <v>1505</v>
      </c>
      <c r="B919" s="14" t="s">
        <v>3863</v>
      </c>
      <c r="C919" s="14" t="s">
        <v>3867</v>
      </c>
      <c r="D919" s="16">
        <v>45805</v>
      </c>
      <c r="E919" s="16">
        <v>45848</v>
      </c>
      <c r="F919" s="14" t="s">
        <v>3868</v>
      </c>
      <c r="G919" s="14"/>
      <c r="H919" s="14" t="s">
        <v>3866</v>
      </c>
      <c r="I919" s="15">
        <v>2.57</v>
      </c>
      <c r="J919" s="77">
        <v>3</v>
      </c>
      <c r="K919" s="92"/>
    </row>
    <row r="920" spans="1:11" ht="80" x14ac:dyDescent="0.25">
      <c r="A920" s="14" t="s">
        <v>1505</v>
      </c>
      <c r="B920" s="14" t="s">
        <v>3863</v>
      </c>
      <c r="C920" s="14" t="s">
        <v>3869</v>
      </c>
      <c r="D920" s="16">
        <v>45805</v>
      </c>
      <c r="E920" s="16">
        <v>45848</v>
      </c>
      <c r="F920" s="14" t="s">
        <v>3870</v>
      </c>
      <c r="G920" s="14" t="s">
        <v>1660</v>
      </c>
      <c r="H920" s="14" t="s">
        <v>1661</v>
      </c>
      <c r="I920" s="15">
        <v>91.4</v>
      </c>
      <c r="J920" s="77">
        <v>3</v>
      </c>
      <c r="K920" s="92"/>
    </row>
    <row r="921" spans="1:11" ht="70" x14ac:dyDescent="0.25">
      <c r="A921" s="14" t="s">
        <v>1505</v>
      </c>
      <c r="B921" s="14" t="s">
        <v>3871</v>
      </c>
      <c r="C921" s="14" t="s">
        <v>3871</v>
      </c>
      <c r="D921" s="16">
        <v>45848</v>
      </c>
      <c r="E921" s="16"/>
      <c r="F921" s="14" t="s">
        <v>3861</v>
      </c>
      <c r="G921" s="14"/>
      <c r="H921" s="14" t="s">
        <v>3872</v>
      </c>
      <c r="I921" s="15">
        <v>126.69</v>
      </c>
      <c r="J921" s="77">
        <v>5</v>
      </c>
      <c r="K921" s="92"/>
    </row>
    <row r="922" spans="1:11" ht="70" x14ac:dyDescent="0.25">
      <c r="A922" s="14" t="s">
        <v>1505</v>
      </c>
      <c r="B922" s="14" t="s">
        <v>3873</v>
      </c>
      <c r="C922" s="14" t="s">
        <v>3873</v>
      </c>
      <c r="D922" s="16">
        <v>45848</v>
      </c>
      <c r="E922" s="16"/>
      <c r="F922" s="14" t="s">
        <v>3874</v>
      </c>
      <c r="G922" s="14"/>
      <c r="H922" s="14" t="s">
        <v>3875</v>
      </c>
      <c r="I922" s="15">
        <v>126.69</v>
      </c>
      <c r="J922" s="77">
        <v>5</v>
      </c>
      <c r="K922" s="92"/>
    </row>
    <row r="923" spans="1:11" ht="70" x14ac:dyDescent="0.25">
      <c r="A923" s="14" t="s">
        <v>1505</v>
      </c>
      <c r="B923" s="14" t="s">
        <v>3876</v>
      </c>
      <c r="C923" s="14" t="s">
        <v>3876</v>
      </c>
      <c r="D923" s="16">
        <v>45848</v>
      </c>
      <c r="E923" s="16"/>
      <c r="F923" s="14" t="s">
        <v>3877</v>
      </c>
      <c r="G923" s="14"/>
      <c r="H923" s="14" t="s">
        <v>2367</v>
      </c>
      <c r="I923" s="15">
        <v>130.83000000000001</v>
      </c>
      <c r="J923" s="77">
        <v>4</v>
      </c>
      <c r="K923" s="92"/>
    </row>
    <row r="924" spans="1:11" ht="70" x14ac:dyDescent="0.25">
      <c r="A924" s="14" t="s">
        <v>1505</v>
      </c>
      <c r="B924" s="14" t="s">
        <v>3878</v>
      </c>
      <c r="C924" s="14" t="s">
        <v>3878</v>
      </c>
      <c r="D924" s="16">
        <v>45848</v>
      </c>
      <c r="E924" s="16"/>
      <c r="F924" s="14" t="s">
        <v>3879</v>
      </c>
      <c r="G924" s="14"/>
      <c r="H924" s="14" t="s">
        <v>3080</v>
      </c>
      <c r="I924" s="15">
        <v>94.72</v>
      </c>
      <c r="J924" s="77">
        <v>3</v>
      </c>
      <c r="K924" s="92"/>
    </row>
    <row r="925" spans="1:11" ht="70" x14ac:dyDescent="0.25">
      <c r="A925" s="14" t="s">
        <v>1505</v>
      </c>
      <c r="B925" s="14" t="s">
        <v>3880</v>
      </c>
      <c r="C925" s="14" t="s">
        <v>3880</v>
      </c>
      <c r="D925" s="16">
        <v>45848</v>
      </c>
      <c r="E925" s="16"/>
      <c r="F925" s="14" t="s">
        <v>3881</v>
      </c>
      <c r="G925" s="14"/>
      <c r="H925" s="14" t="s">
        <v>3882</v>
      </c>
      <c r="I925" s="15">
        <v>76.959999999999994</v>
      </c>
      <c r="J925" s="77">
        <v>3</v>
      </c>
      <c r="K925" s="92"/>
    </row>
    <row r="926" spans="1:11" ht="70" x14ac:dyDescent="0.25">
      <c r="A926" s="14" t="s">
        <v>1505</v>
      </c>
      <c r="B926" s="14" t="s">
        <v>3883</v>
      </c>
      <c r="C926" s="14" t="s">
        <v>3883</v>
      </c>
      <c r="D926" s="16">
        <v>45848</v>
      </c>
      <c r="E926" s="16"/>
      <c r="F926" s="14" t="s">
        <v>3884</v>
      </c>
      <c r="G926" s="14"/>
      <c r="H926" s="14" t="s">
        <v>3885</v>
      </c>
      <c r="I926" s="15">
        <v>314.35000000000002</v>
      </c>
      <c r="J926" s="77">
        <v>3</v>
      </c>
      <c r="K926" s="92"/>
    </row>
    <row r="927" spans="1:11" ht="70" x14ac:dyDescent="0.25">
      <c r="A927" s="14" t="s">
        <v>1505</v>
      </c>
      <c r="B927" s="14" t="s">
        <v>3886</v>
      </c>
      <c r="C927" s="14" t="s">
        <v>3886</v>
      </c>
      <c r="D927" s="16">
        <v>45848</v>
      </c>
      <c r="E927" s="16"/>
      <c r="F927" s="14" t="s">
        <v>3887</v>
      </c>
      <c r="G927" s="14"/>
      <c r="H927" s="14" t="s">
        <v>2123</v>
      </c>
      <c r="I927" s="15">
        <v>40.85</v>
      </c>
      <c r="J927" s="77">
        <v>3</v>
      </c>
      <c r="K927" s="92"/>
    </row>
    <row r="928" spans="1:11" ht="70" x14ac:dyDescent="0.25">
      <c r="A928" s="14" t="s">
        <v>1505</v>
      </c>
      <c r="B928" s="14" t="s">
        <v>3888</v>
      </c>
      <c r="C928" s="14" t="s">
        <v>3888</v>
      </c>
      <c r="D928" s="16">
        <v>45848</v>
      </c>
      <c r="E928" s="16"/>
      <c r="F928" s="14" t="s">
        <v>3889</v>
      </c>
      <c r="G928" s="14"/>
      <c r="H928" s="14" t="s">
        <v>1998</v>
      </c>
      <c r="I928" s="15">
        <v>44.4</v>
      </c>
      <c r="J928" s="77">
        <v>3</v>
      </c>
      <c r="K928" s="92"/>
    </row>
    <row r="929" spans="1:11" ht="70" x14ac:dyDescent="0.25">
      <c r="A929" s="14" t="s">
        <v>1505</v>
      </c>
      <c r="B929" s="14" t="s">
        <v>3890</v>
      </c>
      <c r="C929" s="14" t="s">
        <v>3890</v>
      </c>
      <c r="D929" s="16">
        <v>45848</v>
      </c>
      <c r="E929" s="16"/>
      <c r="F929" s="14" t="s">
        <v>3891</v>
      </c>
      <c r="G929" s="14"/>
      <c r="H929" s="14" t="s">
        <v>1567</v>
      </c>
      <c r="I929" s="15">
        <v>124.32</v>
      </c>
      <c r="J929" s="77">
        <v>5</v>
      </c>
      <c r="K929" s="92"/>
    </row>
    <row r="930" spans="1:11" ht="70" x14ac:dyDescent="0.25">
      <c r="A930" s="14" t="s">
        <v>1505</v>
      </c>
      <c r="B930" s="14" t="s">
        <v>3892</v>
      </c>
      <c r="C930" s="14" t="s">
        <v>3892</v>
      </c>
      <c r="D930" s="16">
        <v>45848</v>
      </c>
      <c r="E930" s="16"/>
      <c r="F930" s="14" t="s">
        <v>3893</v>
      </c>
      <c r="G930" s="14"/>
      <c r="H930" s="14" t="s">
        <v>3894</v>
      </c>
      <c r="I930" s="15">
        <v>43.22</v>
      </c>
      <c r="J930" s="77">
        <v>5</v>
      </c>
      <c r="K930" s="92"/>
    </row>
    <row r="931" spans="1:11" ht="40" x14ac:dyDescent="0.25">
      <c r="A931" s="14" t="s">
        <v>1505</v>
      </c>
      <c r="B931" s="14" t="s">
        <v>3895</v>
      </c>
      <c r="C931" s="14" t="s">
        <v>3896</v>
      </c>
      <c r="D931" s="16" t="s">
        <v>3897</v>
      </c>
      <c r="E931" s="16">
        <v>45848</v>
      </c>
      <c r="F931" s="14" t="s">
        <v>3898</v>
      </c>
      <c r="G931" s="14" t="s">
        <v>3899</v>
      </c>
      <c r="H931" s="14" t="s">
        <v>3900</v>
      </c>
      <c r="I931" s="15">
        <v>120</v>
      </c>
      <c r="J931" s="77">
        <v>2</v>
      </c>
      <c r="K931" s="92"/>
    </row>
    <row r="932" spans="1:11" ht="30" x14ac:dyDescent="0.25">
      <c r="A932" s="14" t="s">
        <v>1505</v>
      </c>
      <c r="B932" s="14" t="s">
        <v>3895</v>
      </c>
      <c r="C932" s="14" t="s">
        <v>3901</v>
      </c>
      <c r="D932" s="16">
        <v>45828</v>
      </c>
      <c r="E932" s="16">
        <v>45848</v>
      </c>
      <c r="F932" s="14" t="s">
        <v>3902</v>
      </c>
      <c r="G932" s="14"/>
      <c r="H932" s="14" t="s">
        <v>2649</v>
      </c>
      <c r="I932" s="15">
        <v>344.38</v>
      </c>
      <c r="J932" s="77">
        <v>2</v>
      </c>
      <c r="K932" s="92"/>
    </row>
    <row r="933" spans="1:11" ht="30" x14ac:dyDescent="0.25">
      <c r="A933" s="14" t="s">
        <v>1505</v>
      </c>
      <c r="B933" s="14" t="s">
        <v>3895</v>
      </c>
      <c r="C933" s="14" t="s">
        <v>3903</v>
      </c>
      <c r="D933" s="16">
        <v>45828</v>
      </c>
      <c r="E933" s="16">
        <v>45848</v>
      </c>
      <c r="F933" s="14" t="s">
        <v>3904</v>
      </c>
      <c r="G933" s="14" t="s">
        <v>2705</v>
      </c>
      <c r="H933" s="14" t="s">
        <v>2706</v>
      </c>
      <c r="I933" s="15">
        <v>100.65</v>
      </c>
      <c r="J933" s="77">
        <v>2</v>
      </c>
      <c r="K933" s="92"/>
    </row>
    <row r="934" spans="1:11" ht="30" x14ac:dyDescent="0.25">
      <c r="A934" s="14" t="s">
        <v>1505</v>
      </c>
      <c r="B934" s="14" t="s">
        <v>3905</v>
      </c>
      <c r="C934" s="14" t="s">
        <v>3906</v>
      </c>
      <c r="D934" s="16">
        <v>45830</v>
      </c>
      <c r="E934" s="16">
        <v>45848</v>
      </c>
      <c r="F934" s="14" t="s">
        <v>3907</v>
      </c>
      <c r="G934" s="14"/>
      <c r="H934" s="14" t="s">
        <v>2649</v>
      </c>
      <c r="I934" s="15">
        <v>296.39</v>
      </c>
      <c r="J934" s="77">
        <v>2</v>
      </c>
      <c r="K934" s="92"/>
    </row>
    <row r="935" spans="1:11" ht="30" x14ac:dyDescent="0.25">
      <c r="A935" s="14" t="s">
        <v>1505</v>
      </c>
      <c r="B935" s="14" t="s">
        <v>3908</v>
      </c>
      <c r="C935" s="14" t="s">
        <v>3909</v>
      </c>
      <c r="D935" s="16">
        <v>45730</v>
      </c>
      <c r="E935" s="16">
        <v>45848</v>
      </c>
      <c r="F935" s="14" t="s">
        <v>3910</v>
      </c>
      <c r="G935" s="14" t="s">
        <v>3911</v>
      </c>
      <c r="H935" s="14" t="s">
        <v>3912</v>
      </c>
      <c r="I935" s="15">
        <v>130</v>
      </c>
      <c r="J935" s="77">
        <v>2</v>
      </c>
      <c r="K935" s="92"/>
    </row>
    <row r="936" spans="1:11" ht="60" x14ac:dyDescent="0.25">
      <c r="A936" s="14" t="s">
        <v>1505</v>
      </c>
      <c r="B936" s="14" t="s">
        <v>3908</v>
      </c>
      <c r="C936" s="14" t="s">
        <v>3913</v>
      </c>
      <c r="D936" s="16">
        <v>45821</v>
      </c>
      <c r="E936" s="16">
        <v>45848</v>
      </c>
      <c r="F936" s="14" t="s">
        <v>3914</v>
      </c>
      <c r="G936" s="14"/>
      <c r="H936" s="14" t="s">
        <v>3915</v>
      </c>
      <c r="I936" s="15">
        <v>6</v>
      </c>
      <c r="J936" s="77">
        <v>2</v>
      </c>
      <c r="K936" s="92"/>
    </row>
    <row r="937" spans="1:11" ht="100" x14ac:dyDescent="0.25">
      <c r="A937" s="14" t="s">
        <v>1505</v>
      </c>
      <c r="B937" s="14" t="s">
        <v>3916</v>
      </c>
      <c r="C937" s="14" t="s">
        <v>3917</v>
      </c>
      <c r="D937" s="16">
        <v>45727</v>
      </c>
      <c r="E937" s="16">
        <v>45848</v>
      </c>
      <c r="F937" s="14" t="s">
        <v>3918</v>
      </c>
      <c r="G937" s="14"/>
      <c r="H937" s="14" t="s">
        <v>3919</v>
      </c>
      <c r="I937" s="15">
        <v>150</v>
      </c>
      <c r="J937" s="77">
        <v>2</v>
      </c>
      <c r="K937" s="92"/>
    </row>
    <row r="938" spans="1:11" ht="40" x14ac:dyDescent="0.25">
      <c r="A938" s="14" t="s">
        <v>1505</v>
      </c>
      <c r="B938" s="14" t="s">
        <v>3920</v>
      </c>
      <c r="C938" s="14" t="s">
        <v>3921</v>
      </c>
      <c r="D938" s="16">
        <v>45713</v>
      </c>
      <c r="E938" s="16">
        <v>45848</v>
      </c>
      <c r="F938" s="14" t="s">
        <v>3922</v>
      </c>
      <c r="G938" s="14" t="s">
        <v>3923</v>
      </c>
      <c r="H938" s="14" t="s">
        <v>3924</v>
      </c>
      <c r="I938" s="15">
        <v>28</v>
      </c>
      <c r="J938" s="77">
        <v>3</v>
      </c>
      <c r="K938" s="92"/>
    </row>
    <row r="939" spans="1:11" ht="60" x14ac:dyDescent="0.25">
      <c r="A939" s="14" t="s">
        <v>1505</v>
      </c>
      <c r="B939" s="14" t="s">
        <v>3925</v>
      </c>
      <c r="C939" s="14" t="s">
        <v>3328</v>
      </c>
      <c r="D939" s="16">
        <v>45699</v>
      </c>
      <c r="E939" s="16">
        <v>45848</v>
      </c>
      <c r="F939" s="14" t="s">
        <v>3926</v>
      </c>
      <c r="G939" s="14" t="s">
        <v>3927</v>
      </c>
      <c r="H939" s="14" t="s">
        <v>3928</v>
      </c>
      <c r="I939" s="15">
        <v>77</v>
      </c>
      <c r="J939" s="77">
        <v>3</v>
      </c>
      <c r="K939" s="92"/>
    </row>
    <row r="940" spans="1:11" ht="70" x14ac:dyDescent="0.25">
      <c r="A940" s="14" t="s">
        <v>1505</v>
      </c>
      <c r="B940" s="14" t="s">
        <v>3929</v>
      </c>
      <c r="C940" s="14" t="s">
        <v>3929</v>
      </c>
      <c r="D940" s="16">
        <v>45848</v>
      </c>
      <c r="E940" s="16"/>
      <c r="F940" s="14" t="s">
        <v>3930</v>
      </c>
      <c r="G940" s="14"/>
      <c r="H940" s="14" t="s">
        <v>1771</v>
      </c>
      <c r="I940" s="15">
        <v>24.27</v>
      </c>
      <c r="J940" s="77">
        <v>3</v>
      </c>
      <c r="K940" s="92"/>
    </row>
    <row r="941" spans="1:11" ht="70" x14ac:dyDescent="0.25">
      <c r="A941" s="14" t="s">
        <v>1505</v>
      </c>
      <c r="B941" s="14" t="s">
        <v>3931</v>
      </c>
      <c r="C941" s="14" t="s">
        <v>3931</v>
      </c>
      <c r="D941" s="16">
        <v>45848</v>
      </c>
      <c r="E941" s="16"/>
      <c r="F941" s="14" t="s">
        <v>3932</v>
      </c>
      <c r="G941" s="14"/>
      <c r="H941" s="14" t="s">
        <v>2351</v>
      </c>
      <c r="I941" s="15">
        <v>194.18</v>
      </c>
      <c r="J941" s="77">
        <v>3</v>
      </c>
      <c r="K941" s="92"/>
    </row>
    <row r="942" spans="1:11" ht="60" x14ac:dyDescent="0.25">
      <c r="A942" s="14" t="s">
        <v>1505</v>
      </c>
      <c r="B942" s="14" t="s">
        <v>3933</v>
      </c>
      <c r="C942" s="14" t="s">
        <v>3934</v>
      </c>
      <c r="D942" s="16">
        <v>45711</v>
      </c>
      <c r="E942" s="16">
        <v>45848</v>
      </c>
      <c r="F942" s="14" t="s">
        <v>3935</v>
      </c>
      <c r="G942" s="14" t="s">
        <v>3936</v>
      </c>
      <c r="H942" s="14" t="s">
        <v>3937</v>
      </c>
      <c r="I942" s="15">
        <v>1600</v>
      </c>
      <c r="J942" s="77">
        <v>3</v>
      </c>
      <c r="K942" s="92"/>
    </row>
    <row r="943" spans="1:11" ht="60" x14ac:dyDescent="0.25">
      <c r="A943" s="14" t="s">
        <v>1505</v>
      </c>
      <c r="B943" s="14" t="s">
        <v>3933</v>
      </c>
      <c r="C943" s="14" t="s">
        <v>3938</v>
      </c>
      <c r="D943" s="16">
        <v>45711</v>
      </c>
      <c r="E943" s="16">
        <v>45848</v>
      </c>
      <c r="F943" s="14" t="s">
        <v>3939</v>
      </c>
      <c r="G943" s="14" t="s">
        <v>3936</v>
      </c>
      <c r="H943" s="14" t="s">
        <v>3937</v>
      </c>
      <c r="I943" s="15">
        <v>1500</v>
      </c>
      <c r="J943" s="77">
        <v>3</v>
      </c>
      <c r="K943" s="92"/>
    </row>
    <row r="944" spans="1:11" ht="70" x14ac:dyDescent="0.25">
      <c r="A944" s="14" t="s">
        <v>1505</v>
      </c>
      <c r="B944" s="14" t="s">
        <v>3933</v>
      </c>
      <c r="C944" s="14" t="s">
        <v>3940</v>
      </c>
      <c r="D944" s="16">
        <v>45747</v>
      </c>
      <c r="E944" s="16">
        <v>45848</v>
      </c>
      <c r="F944" s="14" t="s">
        <v>3941</v>
      </c>
      <c r="G944" s="14" t="s">
        <v>3936</v>
      </c>
      <c r="H944" s="14" t="s">
        <v>3937</v>
      </c>
      <c r="I944" s="15">
        <v>784</v>
      </c>
      <c r="J944" s="77">
        <v>3</v>
      </c>
      <c r="K944" s="92"/>
    </row>
    <row r="945" spans="1:11" ht="40" x14ac:dyDescent="0.25">
      <c r="A945" s="14" t="s">
        <v>1505</v>
      </c>
      <c r="B945" s="14" t="s">
        <v>3942</v>
      </c>
      <c r="C945" s="14" t="s">
        <v>3942</v>
      </c>
      <c r="D945" s="16">
        <v>45848</v>
      </c>
      <c r="E945" s="16"/>
      <c r="F945" s="14" t="s">
        <v>3943</v>
      </c>
      <c r="G945" s="14"/>
      <c r="H945" s="14" t="s">
        <v>3944</v>
      </c>
      <c r="I945" s="15">
        <v>12.13</v>
      </c>
      <c r="J945" s="77">
        <v>2</v>
      </c>
      <c r="K945" s="92"/>
    </row>
    <row r="946" spans="1:11" ht="50" x14ac:dyDescent="0.25">
      <c r="A946" s="14" t="s">
        <v>1505</v>
      </c>
      <c r="B946" s="14" t="s">
        <v>3942</v>
      </c>
      <c r="C946" s="14" t="s">
        <v>3945</v>
      </c>
      <c r="D946" s="16">
        <v>45835</v>
      </c>
      <c r="E946" s="16">
        <v>45860</v>
      </c>
      <c r="F946" s="14" t="s">
        <v>3946</v>
      </c>
      <c r="G946" s="14" t="s">
        <v>3947</v>
      </c>
      <c r="H946" s="14" t="s">
        <v>3948</v>
      </c>
      <c r="I946" s="15">
        <v>24.71</v>
      </c>
      <c r="J946" s="77">
        <v>2</v>
      </c>
      <c r="K946" s="92"/>
    </row>
    <row r="947" spans="1:11" ht="40" x14ac:dyDescent="0.25">
      <c r="A947" s="14" t="s">
        <v>1505</v>
      </c>
      <c r="B947" s="14" t="s">
        <v>3949</v>
      </c>
      <c r="C947" s="14" t="s">
        <v>3950</v>
      </c>
      <c r="D947" s="16">
        <v>45749</v>
      </c>
      <c r="E947" s="16">
        <v>45848</v>
      </c>
      <c r="F947" s="14" t="s">
        <v>3951</v>
      </c>
      <c r="G947" s="14" t="s">
        <v>2417</v>
      </c>
      <c r="H947" s="14" t="s">
        <v>2418</v>
      </c>
      <c r="I947" s="15">
        <v>86.64</v>
      </c>
      <c r="J947" s="77">
        <v>2</v>
      </c>
      <c r="K947" s="92"/>
    </row>
    <row r="948" spans="1:11" ht="30" x14ac:dyDescent="0.25">
      <c r="A948" s="14" t="s">
        <v>1505</v>
      </c>
      <c r="B948" s="14" t="s">
        <v>3949</v>
      </c>
      <c r="C948" s="14" t="s">
        <v>3952</v>
      </c>
      <c r="D948" s="16">
        <v>45797</v>
      </c>
      <c r="E948" s="16">
        <v>45848</v>
      </c>
      <c r="F948" s="14" t="s">
        <v>3953</v>
      </c>
      <c r="G948" s="14"/>
      <c r="H948" s="14" t="s">
        <v>2649</v>
      </c>
      <c r="I948" s="15">
        <v>97.36</v>
      </c>
      <c r="J948" s="77">
        <v>2</v>
      </c>
      <c r="K948" s="92"/>
    </row>
    <row r="949" spans="1:11" ht="30" x14ac:dyDescent="0.25">
      <c r="A949" s="14" t="s">
        <v>1505</v>
      </c>
      <c r="B949" s="14" t="s">
        <v>3949</v>
      </c>
      <c r="C949" s="14" t="s">
        <v>3954</v>
      </c>
      <c r="D949" s="16">
        <v>45802</v>
      </c>
      <c r="E949" s="16">
        <v>45848</v>
      </c>
      <c r="F949" s="14" t="s">
        <v>3953</v>
      </c>
      <c r="G949" s="14"/>
      <c r="H949" s="14" t="s">
        <v>2649</v>
      </c>
      <c r="I949" s="15">
        <v>116</v>
      </c>
      <c r="J949" s="77">
        <v>2</v>
      </c>
      <c r="K949" s="92"/>
    </row>
    <row r="950" spans="1:11" ht="20" x14ac:dyDescent="0.25">
      <c r="A950" s="14" t="s">
        <v>1505</v>
      </c>
      <c r="B950" s="14" t="s">
        <v>3955</v>
      </c>
      <c r="C950" s="14" t="s">
        <v>3956</v>
      </c>
      <c r="D950" s="16">
        <v>45848</v>
      </c>
      <c r="E950" s="16"/>
      <c r="F950" s="14" t="s">
        <v>3957</v>
      </c>
      <c r="G950" s="14" t="s">
        <v>1976</v>
      </c>
      <c r="H950" s="14" t="s">
        <v>1977</v>
      </c>
      <c r="I950" s="15">
        <v>259</v>
      </c>
      <c r="J950" s="77">
        <v>2</v>
      </c>
      <c r="K950" s="92"/>
    </row>
    <row r="951" spans="1:11" ht="30" x14ac:dyDescent="0.25">
      <c r="A951" s="14" t="s">
        <v>1505</v>
      </c>
      <c r="B951" s="14" t="s">
        <v>3958</v>
      </c>
      <c r="C951" s="14" t="s">
        <v>3959</v>
      </c>
      <c r="D951" s="16">
        <v>45685</v>
      </c>
      <c r="E951" s="16">
        <v>45848</v>
      </c>
      <c r="F951" s="14" t="s">
        <v>3960</v>
      </c>
      <c r="G951" s="14" t="s">
        <v>3961</v>
      </c>
      <c r="H951" s="14" t="s">
        <v>3962</v>
      </c>
      <c r="I951" s="15">
        <v>3061.05</v>
      </c>
      <c r="J951" s="77">
        <v>2</v>
      </c>
      <c r="K951" s="92"/>
    </row>
    <row r="952" spans="1:11" ht="30" x14ac:dyDescent="0.25">
      <c r="A952" s="14" t="s">
        <v>1505</v>
      </c>
      <c r="B952" s="14" t="s">
        <v>3958</v>
      </c>
      <c r="C952" s="14" t="s">
        <v>3963</v>
      </c>
      <c r="D952" s="16">
        <v>45707</v>
      </c>
      <c r="E952" s="16">
        <v>45848</v>
      </c>
      <c r="F952" s="14" t="s">
        <v>3964</v>
      </c>
      <c r="G952" s="14" t="s">
        <v>3965</v>
      </c>
      <c r="H952" s="14" t="s">
        <v>3966</v>
      </c>
      <c r="I952" s="15">
        <v>502.5</v>
      </c>
      <c r="J952" s="77">
        <v>2</v>
      </c>
      <c r="K952" s="92"/>
    </row>
    <row r="953" spans="1:11" ht="40" x14ac:dyDescent="0.25">
      <c r="A953" s="14" t="s">
        <v>1505</v>
      </c>
      <c r="B953" s="14" t="s">
        <v>3958</v>
      </c>
      <c r="C953" s="14" t="s">
        <v>3967</v>
      </c>
      <c r="D953" s="16">
        <v>45726</v>
      </c>
      <c r="E953" s="16">
        <v>45848</v>
      </c>
      <c r="F953" s="14" t="s">
        <v>3968</v>
      </c>
      <c r="G953" s="14" t="s">
        <v>3965</v>
      </c>
      <c r="H953" s="14" t="s">
        <v>3966</v>
      </c>
      <c r="I953" s="15">
        <v>381.45</v>
      </c>
      <c r="J953" s="77">
        <v>2</v>
      </c>
      <c r="K953" s="92"/>
    </row>
    <row r="954" spans="1:11" ht="30" x14ac:dyDescent="0.25">
      <c r="A954" s="14" t="s">
        <v>1505</v>
      </c>
      <c r="B954" s="14" t="s">
        <v>3969</v>
      </c>
      <c r="C954" s="14" t="s">
        <v>3970</v>
      </c>
      <c r="D954" s="16">
        <v>45694</v>
      </c>
      <c r="E954" s="16">
        <v>45848</v>
      </c>
      <c r="F954" s="14" t="s">
        <v>3971</v>
      </c>
      <c r="G954" s="14"/>
      <c r="H954" s="14" t="s">
        <v>2649</v>
      </c>
      <c r="I954" s="15">
        <v>249.95</v>
      </c>
      <c r="J954" s="77">
        <v>3</v>
      </c>
      <c r="K954" s="92"/>
    </row>
    <row r="955" spans="1:11" ht="30" x14ac:dyDescent="0.25">
      <c r="A955" s="14" t="s">
        <v>1505</v>
      </c>
      <c r="B955" s="14" t="s">
        <v>3969</v>
      </c>
      <c r="C955" s="14" t="s">
        <v>3972</v>
      </c>
      <c r="D955" s="16">
        <v>45659</v>
      </c>
      <c r="E955" s="16">
        <v>45848</v>
      </c>
      <c r="F955" s="14" t="s">
        <v>3973</v>
      </c>
      <c r="G955" s="14"/>
      <c r="H955" s="14" t="s">
        <v>3974</v>
      </c>
      <c r="I955" s="15">
        <v>77.73</v>
      </c>
      <c r="J955" s="77">
        <v>3</v>
      </c>
      <c r="K955" s="92"/>
    </row>
    <row r="956" spans="1:11" ht="30" x14ac:dyDescent="0.25">
      <c r="A956" s="14" t="s">
        <v>1505</v>
      </c>
      <c r="B956" s="14" t="s">
        <v>3969</v>
      </c>
      <c r="C956" s="14" t="s">
        <v>3975</v>
      </c>
      <c r="D956" s="16">
        <v>45693</v>
      </c>
      <c r="E956" s="16">
        <v>45848</v>
      </c>
      <c r="F956" s="14" t="s">
        <v>3976</v>
      </c>
      <c r="G956" s="14" t="s">
        <v>2426</v>
      </c>
      <c r="H956" s="14" t="s">
        <v>2427</v>
      </c>
      <c r="I956" s="15">
        <v>11.29</v>
      </c>
      <c r="J956" s="77">
        <v>3</v>
      </c>
      <c r="K956" s="92"/>
    </row>
    <row r="957" spans="1:11" ht="30" x14ac:dyDescent="0.25">
      <c r="A957" s="14" t="s">
        <v>1505</v>
      </c>
      <c r="B957" s="14" t="s">
        <v>3969</v>
      </c>
      <c r="C957" s="14" t="s">
        <v>3977</v>
      </c>
      <c r="D957" s="16">
        <v>45702</v>
      </c>
      <c r="E957" s="16">
        <v>45848</v>
      </c>
      <c r="F957" s="14" t="s">
        <v>3978</v>
      </c>
      <c r="G957" s="14" t="s">
        <v>3979</v>
      </c>
      <c r="H957" s="14" t="s">
        <v>3980</v>
      </c>
      <c r="I957" s="15">
        <v>559.20000000000005</v>
      </c>
      <c r="J957" s="77">
        <v>3</v>
      </c>
      <c r="K957" s="92"/>
    </row>
    <row r="958" spans="1:11" ht="20" x14ac:dyDescent="0.25">
      <c r="A958" s="14" t="s">
        <v>1505</v>
      </c>
      <c r="B958" s="14" t="s">
        <v>3981</v>
      </c>
      <c r="C958" s="14" t="s">
        <v>3982</v>
      </c>
      <c r="D958" s="16">
        <v>45848</v>
      </c>
      <c r="E958" s="16"/>
      <c r="F958" s="14" t="s">
        <v>3983</v>
      </c>
      <c r="G958" s="14" t="s">
        <v>3984</v>
      </c>
      <c r="H958" s="14" t="s">
        <v>3985</v>
      </c>
      <c r="I958" s="15">
        <v>1200</v>
      </c>
      <c r="J958" s="77">
        <v>2</v>
      </c>
      <c r="K958" s="92"/>
    </row>
    <row r="959" spans="1:11" ht="20" x14ac:dyDescent="0.25">
      <c r="A959" s="14" t="s">
        <v>1505</v>
      </c>
      <c r="B959" s="14" t="s">
        <v>3986</v>
      </c>
      <c r="C959" s="14" t="s">
        <v>3987</v>
      </c>
      <c r="D959" s="16">
        <v>45848</v>
      </c>
      <c r="E959" s="16"/>
      <c r="F959" s="14" t="s">
        <v>3988</v>
      </c>
      <c r="G959" s="14" t="s">
        <v>3989</v>
      </c>
      <c r="H959" s="14" t="s">
        <v>3990</v>
      </c>
      <c r="I959" s="15">
        <v>332.1</v>
      </c>
      <c r="J959" s="77">
        <v>5</v>
      </c>
      <c r="K959" s="92"/>
    </row>
    <row r="960" spans="1:11" ht="20" x14ac:dyDescent="0.25">
      <c r="A960" s="14" t="s">
        <v>1505</v>
      </c>
      <c r="B960" s="14" t="s">
        <v>3991</v>
      </c>
      <c r="C960" s="14" t="s">
        <v>3992</v>
      </c>
      <c r="D960" s="16">
        <v>45848</v>
      </c>
      <c r="E960" s="16"/>
      <c r="F960" s="14" t="s">
        <v>3993</v>
      </c>
      <c r="G960" s="14" t="s">
        <v>1814</v>
      </c>
      <c r="H960" s="14" t="s">
        <v>1815</v>
      </c>
      <c r="I960" s="15">
        <v>135.30000000000001</v>
      </c>
      <c r="J960" s="77">
        <v>4</v>
      </c>
      <c r="K960" s="92"/>
    </row>
    <row r="961" spans="1:11" ht="20" x14ac:dyDescent="0.25">
      <c r="A961" s="14" t="s">
        <v>1505</v>
      </c>
      <c r="B961" s="14" t="s">
        <v>3994</v>
      </c>
      <c r="C961" s="14" t="s">
        <v>3995</v>
      </c>
      <c r="D961" s="16">
        <v>45848</v>
      </c>
      <c r="E961" s="16"/>
      <c r="F961" s="14" t="s">
        <v>3996</v>
      </c>
      <c r="G961" s="14" t="s">
        <v>1989</v>
      </c>
      <c r="H961" s="14" t="s">
        <v>1990</v>
      </c>
      <c r="I961" s="15">
        <v>300</v>
      </c>
      <c r="J961" s="77">
        <v>2</v>
      </c>
      <c r="K961" s="92"/>
    </row>
    <row r="962" spans="1:11" ht="12.5" x14ac:dyDescent="0.25">
      <c r="A962" s="14" t="s">
        <v>1505</v>
      </c>
      <c r="B962" s="14" t="s">
        <v>3997</v>
      </c>
      <c r="C962" s="14" t="s">
        <v>3998</v>
      </c>
      <c r="D962" s="16">
        <v>45848</v>
      </c>
      <c r="E962" s="16"/>
      <c r="F962" s="14" t="s">
        <v>3999</v>
      </c>
      <c r="G962" s="14" t="s">
        <v>4000</v>
      </c>
      <c r="H962" s="14" t="s">
        <v>4001</v>
      </c>
      <c r="I962" s="15">
        <v>70.53</v>
      </c>
      <c r="J962" s="77">
        <v>4</v>
      </c>
      <c r="K962" s="92"/>
    </row>
    <row r="963" spans="1:11" ht="20" x14ac:dyDescent="0.25">
      <c r="A963" s="14" t="s">
        <v>1505</v>
      </c>
      <c r="B963" s="14" t="s">
        <v>4002</v>
      </c>
      <c r="C963" s="14" t="s">
        <v>4003</v>
      </c>
      <c r="D963" s="16">
        <v>45848</v>
      </c>
      <c r="E963" s="16"/>
      <c r="F963" s="14" t="s">
        <v>4004</v>
      </c>
      <c r="G963" s="14" t="s">
        <v>4005</v>
      </c>
      <c r="H963" s="14" t="s">
        <v>4006</v>
      </c>
      <c r="I963" s="15">
        <v>6500</v>
      </c>
      <c r="J963" s="77">
        <v>3</v>
      </c>
      <c r="K963" s="92"/>
    </row>
    <row r="964" spans="1:11" ht="12.5" x14ac:dyDescent="0.25">
      <c r="A964" s="14" t="s">
        <v>1505</v>
      </c>
      <c r="B964" s="14" t="s">
        <v>4007</v>
      </c>
      <c r="C964" s="14" t="s">
        <v>3801</v>
      </c>
      <c r="D964" s="16">
        <v>45848</v>
      </c>
      <c r="E964" s="16"/>
      <c r="F964" s="14" t="s">
        <v>4008</v>
      </c>
      <c r="G964" s="14" t="s">
        <v>3321</v>
      </c>
      <c r="H964" s="14" t="s">
        <v>3322</v>
      </c>
      <c r="I964" s="15">
        <v>243</v>
      </c>
      <c r="J964" s="77">
        <v>2</v>
      </c>
      <c r="K964" s="92"/>
    </row>
    <row r="965" spans="1:11" ht="20" x14ac:dyDescent="0.25">
      <c r="A965" s="14" t="s">
        <v>1505</v>
      </c>
      <c r="B965" s="14" t="s">
        <v>4007</v>
      </c>
      <c r="C965" s="14" t="s">
        <v>4007</v>
      </c>
      <c r="D965" s="16">
        <v>45883</v>
      </c>
      <c r="E965" s="16"/>
      <c r="F965" s="14" t="s">
        <v>4009</v>
      </c>
      <c r="G965" s="14"/>
      <c r="H965" s="14" t="s">
        <v>1534</v>
      </c>
      <c r="I965" s="15">
        <v>57</v>
      </c>
      <c r="J965" s="77">
        <v>2</v>
      </c>
      <c r="K965" s="92"/>
    </row>
    <row r="966" spans="1:11" ht="12.5" x14ac:dyDescent="0.25">
      <c r="A966" s="14" t="s">
        <v>1505</v>
      </c>
      <c r="B966" s="14" t="s">
        <v>4010</v>
      </c>
      <c r="C966" s="14" t="s">
        <v>4011</v>
      </c>
      <c r="D966" s="16">
        <v>45848</v>
      </c>
      <c r="E966" s="16"/>
      <c r="F966" s="14" t="s">
        <v>4012</v>
      </c>
      <c r="G966" s="14" t="s">
        <v>2567</v>
      </c>
      <c r="H966" s="14" t="s">
        <v>2568</v>
      </c>
      <c r="I966" s="15">
        <v>1000</v>
      </c>
      <c r="J966" s="77">
        <v>4</v>
      </c>
      <c r="K966" s="92"/>
    </row>
    <row r="967" spans="1:11" ht="20" x14ac:dyDescent="0.25">
      <c r="A967" s="14" t="s">
        <v>1505</v>
      </c>
      <c r="B967" s="14" t="s">
        <v>4013</v>
      </c>
      <c r="C967" s="14" t="s">
        <v>2574</v>
      </c>
      <c r="D967" s="16">
        <v>45848</v>
      </c>
      <c r="E967" s="16"/>
      <c r="F967" s="14" t="s">
        <v>4014</v>
      </c>
      <c r="G967" s="14" t="s">
        <v>1526</v>
      </c>
      <c r="H967" s="14" t="s">
        <v>1527</v>
      </c>
      <c r="I967" s="15">
        <v>492</v>
      </c>
      <c r="J967" s="77">
        <v>4</v>
      </c>
      <c r="K967" s="92"/>
    </row>
    <row r="968" spans="1:11" ht="12.5" x14ac:dyDescent="0.25">
      <c r="A968" s="14" t="s">
        <v>1505</v>
      </c>
      <c r="B968" s="14" t="s">
        <v>4015</v>
      </c>
      <c r="C968" s="14" t="s">
        <v>4011</v>
      </c>
      <c r="D968" s="16">
        <v>45848</v>
      </c>
      <c r="E968" s="16"/>
      <c r="F968" s="14" t="s">
        <v>4016</v>
      </c>
      <c r="G968" s="14" t="s">
        <v>2545</v>
      </c>
      <c r="H968" s="14" t="s">
        <v>2546</v>
      </c>
      <c r="I968" s="15">
        <v>140</v>
      </c>
      <c r="J968" s="77">
        <v>5</v>
      </c>
      <c r="K968" s="92"/>
    </row>
    <row r="969" spans="1:11" ht="20" x14ac:dyDescent="0.25">
      <c r="A969" s="14" t="s">
        <v>1505</v>
      </c>
      <c r="B969" s="14" t="s">
        <v>4017</v>
      </c>
      <c r="C969" s="14" t="s">
        <v>4018</v>
      </c>
      <c r="D969" s="16">
        <v>45848</v>
      </c>
      <c r="E969" s="16"/>
      <c r="F969" s="14" t="s">
        <v>4019</v>
      </c>
      <c r="G969" s="14" t="s">
        <v>3989</v>
      </c>
      <c r="H969" s="14" t="s">
        <v>3990</v>
      </c>
      <c r="I969" s="15">
        <v>147.6</v>
      </c>
      <c r="J969" s="77">
        <v>5</v>
      </c>
      <c r="K969" s="92"/>
    </row>
    <row r="970" spans="1:11" ht="20" x14ac:dyDescent="0.25">
      <c r="A970" s="14" t="s">
        <v>1505</v>
      </c>
      <c r="B970" s="14" t="s">
        <v>4020</v>
      </c>
      <c r="C970" s="14" t="s">
        <v>4021</v>
      </c>
      <c r="D970" s="16">
        <v>45848</v>
      </c>
      <c r="E970" s="16"/>
      <c r="F970" s="14" t="s">
        <v>4022</v>
      </c>
      <c r="G970" s="14" t="s">
        <v>1726</v>
      </c>
      <c r="H970" s="14" t="s">
        <v>1727</v>
      </c>
      <c r="I970" s="15">
        <v>546.9</v>
      </c>
      <c r="J970" s="77">
        <v>2</v>
      </c>
      <c r="K970" s="92"/>
    </row>
    <row r="971" spans="1:11" ht="30" x14ac:dyDescent="0.25">
      <c r="A971" s="14" t="s">
        <v>1505</v>
      </c>
      <c r="B971" s="14" t="s">
        <v>4020</v>
      </c>
      <c r="C971" s="14" t="s">
        <v>4020</v>
      </c>
      <c r="D971" s="16">
        <v>45883</v>
      </c>
      <c r="E971" s="16"/>
      <c r="F971" s="14" t="s">
        <v>4023</v>
      </c>
      <c r="G971" s="14"/>
      <c r="H971" s="14" t="s">
        <v>1534</v>
      </c>
      <c r="I971" s="15">
        <v>128.28</v>
      </c>
      <c r="J971" s="77">
        <v>2</v>
      </c>
      <c r="K971" s="92"/>
    </row>
    <row r="972" spans="1:11" ht="20" x14ac:dyDescent="0.25">
      <c r="A972" s="14" t="s">
        <v>1505</v>
      </c>
      <c r="B972" s="14" t="s">
        <v>4024</v>
      </c>
      <c r="C972" s="14" t="s">
        <v>4025</v>
      </c>
      <c r="D972" s="16">
        <v>45849</v>
      </c>
      <c r="E972" s="16"/>
      <c r="F972" s="14" t="s">
        <v>4026</v>
      </c>
      <c r="G972" s="14" t="s">
        <v>4027</v>
      </c>
      <c r="H972" s="14" t="s">
        <v>4028</v>
      </c>
      <c r="I972" s="15">
        <v>518.07000000000005</v>
      </c>
      <c r="J972" s="77">
        <v>3</v>
      </c>
      <c r="K972" s="92"/>
    </row>
    <row r="973" spans="1:11" ht="20" x14ac:dyDescent="0.25">
      <c r="A973" s="14" t="s">
        <v>1505</v>
      </c>
      <c r="B973" s="14" t="s">
        <v>4029</v>
      </c>
      <c r="C973" s="14" t="s">
        <v>4030</v>
      </c>
      <c r="D973" s="16">
        <v>45849</v>
      </c>
      <c r="E973" s="16"/>
      <c r="F973" s="14" t="s">
        <v>4031</v>
      </c>
      <c r="G973" s="14" t="s">
        <v>1583</v>
      </c>
      <c r="H973" s="14" t="s">
        <v>1584</v>
      </c>
      <c r="I973" s="15">
        <v>10</v>
      </c>
      <c r="J973" s="77">
        <v>4</v>
      </c>
      <c r="K973" s="92"/>
    </row>
    <row r="974" spans="1:11" ht="30" x14ac:dyDescent="0.25">
      <c r="A974" s="14" t="s">
        <v>1505</v>
      </c>
      <c r="B974" s="14" t="s">
        <v>4032</v>
      </c>
      <c r="C974" s="14" t="s">
        <v>4033</v>
      </c>
      <c r="D974" s="16">
        <v>45849</v>
      </c>
      <c r="E974" s="16"/>
      <c r="F974" s="14" t="s">
        <v>4034</v>
      </c>
      <c r="G974" s="14" t="s">
        <v>4035</v>
      </c>
      <c r="H974" s="14" t="s">
        <v>4036</v>
      </c>
      <c r="I974" s="15">
        <v>3443.5</v>
      </c>
      <c r="J974" s="77">
        <v>5</v>
      </c>
      <c r="K974" s="92"/>
    </row>
    <row r="975" spans="1:11" ht="40" x14ac:dyDescent="0.25">
      <c r="A975" s="14" t="s">
        <v>1505</v>
      </c>
      <c r="B975" s="14" t="s">
        <v>4032</v>
      </c>
      <c r="C975" s="14" t="s">
        <v>4033</v>
      </c>
      <c r="D975" s="16" t="s">
        <v>4037</v>
      </c>
      <c r="E975" s="16">
        <v>45868</v>
      </c>
      <c r="F975" s="14" t="s">
        <v>4038</v>
      </c>
      <c r="G975" s="14" t="s">
        <v>4035</v>
      </c>
      <c r="H975" s="14" t="s">
        <v>4036</v>
      </c>
      <c r="I975" s="15">
        <v>3595</v>
      </c>
      <c r="J975" s="77">
        <v>5</v>
      </c>
      <c r="K975" s="92"/>
    </row>
    <row r="976" spans="1:11" ht="20" x14ac:dyDescent="0.25">
      <c r="A976" s="14" t="s">
        <v>1505</v>
      </c>
      <c r="B976" s="14" t="s">
        <v>4039</v>
      </c>
      <c r="C976" s="14" t="s">
        <v>4040</v>
      </c>
      <c r="D976" s="16">
        <v>45852</v>
      </c>
      <c r="E976" s="16"/>
      <c r="F976" s="14" t="s">
        <v>4041</v>
      </c>
      <c r="G976" s="14" t="s">
        <v>4042</v>
      </c>
      <c r="H976" s="14" t="s">
        <v>4043</v>
      </c>
      <c r="I976" s="15">
        <v>1110</v>
      </c>
      <c r="J976" s="77">
        <v>5</v>
      </c>
      <c r="K976" s="92"/>
    </row>
    <row r="977" spans="1:11" ht="30" x14ac:dyDescent="0.25">
      <c r="A977" s="14" t="s">
        <v>1505</v>
      </c>
      <c r="B977" s="14" t="s">
        <v>4044</v>
      </c>
      <c r="C977" s="14" t="s">
        <v>4045</v>
      </c>
      <c r="D977" s="16">
        <v>45852</v>
      </c>
      <c r="E977" s="16"/>
      <c r="F977" s="14" t="s">
        <v>4046</v>
      </c>
      <c r="G977" s="14" t="s">
        <v>2537</v>
      </c>
      <c r="H977" s="14" t="s">
        <v>2538</v>
      </c>
      <c r="I977" s="15">
        <v>1015</v>
      </c>
      <c r="J977" s="77">
        <v>2</v>
      </c>
      <c r="K977" s="92"/>
    </row>
    <row r="978" spans="1:11" ht="30" x14ac:dyDescent="0.25">
      <c r="A978" s="14" t="s">
        <v>1505</v>
      </c>
      <c r="B978" s="14" t="s">
        <v>4044</v>
      </c>
      <c r="C978" s="14" t="s">
        <v>4045</v>
      </c>
      <c r="D978" s="16">
        <v>45852</v>
      </c>
      <c r="E978" s="16"/>
      <c r="F978" s="14" t="s">
        <v>4047</v>
      </c>
      <c r="G978" s="14" t="s">
        <v>2537</v>
      </c>
      <c r="H978" s="14" t="s">
        <v>2538</v>
      </c>
      <c r="I978" s="15">
        <v>2287.5</v>
      </c>
      <c r="J978" s="77">
        <v>5</v>
      </c>
      <c r="K978" s="92"/>
    </row>
    <row r="979" spans="1:11" ht="30" x14ac:dyDescent="0.25">
      <c r="A979" s="14" t="s">
        <v>1505</v>
      </c>
      <c r="B979" s="14" t="s">
        <v>4048</v>
      </c>
      <c r="C979" s="14" t="s">
        <v>4049</v>
      </c>
      <c r="D979" s="16">
        <v>45852</v>
      </c>
      <c r="E979" s="16"/>
      <c r="F979" s="14" t="s">
        <v>4050</v>
      </c>
      <c r="G979" s="14" t="s">
        <v>4051</v>
      </c>
      <c r="H979" s="14" t="s">
        <v>4052</v>
      </c>
      <c r="I979" s="15">
        <v>1000</v>
      </c>
      <c r="J979" s="77">
        <v>5</v>
      </c>
      <c r="K979" s="92"/>
    </row>
    <row r="980" spans="1:11" ht="30" x14ac:dyDescent="0.25">
      <c r="A980" s="14" t="s">
        <v>1505</v>
      </c>
      <c r="B980" s="14" t="s">
        <v>4053</v>
      </c>
      <c r="C980" s="14" t="s">
        <v>4054</v>
      </c>
      <c r="D980" s="16">
        <v>45833</v>
      </c>
      <c r="E980" s="16">
        <v>45852</v>
      </c>
      <c r="F980" s="14" t="s">
        <v>4055</v>
      </c>
      <c r="G980" s="14"/>
      <c r="H980" s="14" t="s">
        <v>4056</v>
      </c>
      <c r="I980" s="15">
        <v>1348</v>
      </c>
      <c r="J980" s="77">
        <v>2</v>
      </c>
      <c r="K980" s="92"/>
    </row>
    <row r="981" spans="1:11" ht="20" x14ac:dyDescent="0.25">
      <c r="A981" s="14" t="s">
        <v>1505</v>
      </c>
      <c r="B981" s="14" t="s">
        <v>4057</v>
      </c>
      <c r="C981" s="14" t="s">
        <v>4058</v>
      </c>
      <c r="D981" s="16">
        <v>45852</v>
      </c>
      <c r="E981" s="16"/>
      <c r="F981" s="14" t="s">
        <v>4059</v>
      </c>
      <c r="G981" s="14" t="s">
        <v>4060</v>
      </c>
      <c r="H981" s="14" t="s">
        <v>4061</v>
      </c>
      <c r="I981" s="15">
        <v>1206</v>
      </c>
      <c r="J981" s="77">
        <v>5</v>
      </c>
      <c r="K981" s="92"/>
    </row>
    <row r="982" spans="1:11" ht="20" x14ac:dyDescent="0.25">
      <c r="A982" s="14" t="s">
        <v>1505</v>
      </c>
      <c r="B982" s="14" t="s">
        <v>4057</v>
      </c>
      <c r="C982" s="14" t="s">
        <v>4058</v>
      </c>
      <c r="D982" s="16">
        <v>45852</v>
      </c>
      <c r="E982" s="16"/>
      <c r="F982" s="14" t="s">
        <v>4062</v>
      </c>
      <c r="G982" s="14" t="s">
        <v>4060</v>
      </c>
      <c r="H982" s="14" t="s">
        <v>4061</v>
      </c>
      <c r="I982" s="15">
        <v>343.8</v>
      </c>
      <c r="J982" s="77">
        <v>2</v>
      </c>
      <c r="K982" s="92"/>
    </row>
    <row r="983" spans="1:11" ht="20" x14ac:dyDescent="0.25">
      <c r="A983" s="14" t="s">
        <v>1505</v>
      </c>
      <c r="B983" s="14" t="s">
        <v>4063</v>
      </c>
      <c r="C983" s="14" t="s">
        <v>4064</v>
      </c>
      <c r="D983" s="16">
        <v>45852</v>
      </c>
      <c r="E983" s="16"/>
      <c r="F983" s="14" t="s">
        <v>4065</v>
      </c>
      <c r="G983" s="14" t="s">
        <v>4066</v>
      </c>
      <c r="H983" s="14" t="s">
        <v>4067</v>
      </c>
      <c r="I983" s="15">
        <v>550</v>
      </c>
      <c r="J983" s="77">
        <v>2</v>
      </c>
      <c r="K983" s="92"/>
    </row>
    <row r="984" spans="1:11" ht="20" x14ac:dyDescent="0.25">
      <c r="A984" s="14" t="s">
        <v>1505</v>
      </c>
      <c r="B984" s="14" t="s">
        <v>4068</v>
      </c>
      <c r="C984" s="14" t="s">
        <v>4069</v>
      </c>
      <c r="D984" s="16">
        <v>45852</v>
      </c>
      <c r="E984" s="16"/>
      <c r="F984" s="14" t="s">
        <v>4070</v>
      </c>
      <c r="G984" s="14" t="s">
        <v>1680</v>
      </c>
      <c r="H984" s="14" t="s">
        <v>1681</v>
      </c>
      <c r="I984" s="15">
        <v>861</v>
      </c>
      <c r="J984" s="77">
        <v>4</v>
      </c>
      <c r="K984" s="92"/>
    </row>
    <row r="985" spans="1:11" ht="20" x14ac:dyDescent="0.25">
      <c r="A985" s="14" t="s">
        <v>1505</v>
      </c>
      <c r="B985" s="14" t="s">
        <v>4071</v>
      </c>
      <c r="C985" s="14" t="s">
        <v>4072</v>
      </c>
      <c r="D985" s="16">
        <v>45852</v>
      </c>
      <c r="E985" s="16"/>
      <c r="F985" s="14" t="s">
        <v>4073</v>
      </c>
      <c r="G985" s="14" t="s">
        <v>4074</v>
      </c>
      <c r="H985" s="14" t="s">
        <v>4075</v>
      </c>
      <c r="I985" s="15">
        <v>240</v>
      </c>
      <c r="J985" s="77">
        <v>5</v>
      </c>
      <c r="K985" s="92"/>
    </row>
    <row r="986" spans="1:11" ht="12.5" x14ac:dyDescent="0.25">
      <c r="A986" s="14" t="s">
        <v>1505</v>
      </c>
      <c r="B986" s="14" t="s">
        <v>4076</v>
      </c>
      <c r="C986" s="14" t="s">
        <v>4077</v>
      </c>
      <c r="D986" s="16">
        <v>45852</v>
      </c>
      <c r="E986" s="16"/>
      <c r="F986" s="14" t="s">
        <v>4078</v>
      </c>
      <c r="G986" s="14" t="s">
        <v>4079</v>
      </c>
      <c r="H986" s="14" t="s">
        <v>1870</v>
      </c>
      <c r="I986" s="15">
        <v>369</v>
      </c>
      <c r="J986" s="77">
        <v>4</v>
      </c>
      <c r="K986" s="92"/>
    </row>
    <row r="987" spans="1:11" ht="20" x14ac:dyDescent="0.25">
      <c r="A987" s="14" t="s">
        <v>1505</v>
      </c>
      <c r="B987" s="14" t="s">
        <v>4080</v>
      </c>
      <c r="C987" s="14" t="s">
        <v>4081</v>
      </c>
      <c r="D987" s="16">
        <v>45852</v>
      </c>
      <c r="E987" s="16"/>
      <c r="F987" s="14" t="s">
        <v>4082</v>
      </c>
      <c r="G987" s="14" t="s">
        <v>1804</v>
      </c>
      <c r="H987" s="14" t="s">
        <v>1805</v>
      </c>
      <c r="I987" s="15">
        <v>1230</v>
      </c>
      <c r="J987" s="77">
        <v>4</v>
      </c>
      <c r="K987" s="92"/>
    </row>
    <row r="988" spans="1:11" ht="20" x14ac:dyDescent="0.25">
      <c r="A988" s="14" t="s">
        <v>1505</v>
      </c>
      <c r="B988" s="14" t="s">
        <v>4083</v>
      </c>
      <c r="C988" s="14" t="s">
        <v>4084</v>
      </c>
      <c r="D988" s="16">
        <v>45852</v>
      </c>
      <c r="E988" s="16"/>
      <c r="F988" s="14" t="s">
        <v>4085</v>
      </c>
      <c r="G988" s="14" t="s">
        <v>2443</v>
      </c>
      <c r="H988" s="14" t="s">
        <v>2444</v>
      </c>
      <c r="I988" s="15">
        <v>4742.32</v>
      </c>
      <c r="J988" s="77">
        <v>2</v>
      </c>
      <c r="K988" s="92"/>
    </row>
    <row r="989" spans="1:11" ht="20" x14ac:dyDescent="0.25">
      <c r="A989" s="14" t="s">
        <v>1505</v>
      </c>
      <c r="B989" s="14" t="s">
        <v>4086</v>
      </c>
      <c r="C989" s="14" t="s">
        <v>4087</v>
      </c>
      <c r="D989" s="16">
        <v>45852</v>
      </c>
      <c r="E989" s="16"/>
      <c r="F989" s="14" t="s">
        <v>4088</v>
      </c>
      <c r="G989" s="14" t="s">
        <v>1835</v>
      </c>
      <c r="H989" s="14" t="s">
        <v>1549</v>
      </c>
      <c r="I989" s="15">
        <v>58.55</v>
      </c>
      <c r="J989" s="77">
        <v>2</v>
      </c>
      <c r="K989" s="92"/>
    </row>
    <row r="990" spans="1:11" ht="12.5" x14ac:dyDescent="0.25">
      <c r="A990" s="14" t="s">
        <v>1505</v>
      </c>
      <c r="B990" s="14" t="s">
        <v>4089</v>
      </c>
      <c r="C990" s="14" t="s">
        <v>4090</v>
      </c>
      <c r="D990" s="16">
        <v>45852</v>
      </c>
      <c r="E990" s="16"/>
      <c r="F990" s="14" t="s">
        <v>4091</v>
      </c>
      <c r="G990" s="14" t="s">
        <v>1835</v>
      </c>
      <c r="H990" s="14" t="s">
        <v>1549</v>
      </c>
      <c r="I990" s="15">
        <v>3137.8</v>
      </c>
      <c r="J990" s="77">
        <v>3</v>
      </c>
      <c r="K990" s="92"/>
    </row>
    <row r="991" spans="1:11" ht="12.5" x14ac:dyDescent="0.25">
      <c r="A991" s="14" t="s">
        <v>1505</v>
      </c>
      <c r="B991" s="14" t="s">
        <v>4092</v>
      </c>
      <c r="C991" s="14" t="s">
        <v>2429</v>
      </c>
      <c r="D991" s="16">
        <v>45852</v>
      </c>
      <c r="E991" s="16"/>
      <c r="F991" s="14" t="s">
        <v>4093</v>
      </c>
      <c r="G991" s="14" t="s">
        <v>1885</v>
      </c>
      <c r="H991" s="14" t="s">
        <v>1886</v>
      </c>
      <c r="I991" s="15">
        <v>767</v>
      </c>
      <c r="J991" s="77">
        <v>3</v>
      </c>
      <c r="K991" s="92"/>
    </row>
    <row r="992" spans="1:11" ht="12.5" x14ac:dyDescent="0.25">
      <c r="A992" s="14" t="s">
        <v>1505</v>
      </c>
      <c r="B992" s="14" t="s">
        <v>4092</v>
      </c>
      <c r="C992" s="14" t="s">
        <v>2429</v>
      </c>
      <c r="D992" s="16">
        <v>45852</v>
      </c>
      <c r="E992" s="16"/>
      <c r="F992" s="14" t="s">
        <v>4094</v>
      </c>
      <c r="G992" s="14" t="s">
        <v>1885</v>
      </c>
      <c r="H992" s="14" t="s">
        <v>1886</v>
      </c>
      <c r="I992" s="15">
        <v>603.20000000000005</v>
      </c>
      <c r="J992" s="77">
        <v>2</v>
      </c>
      <c r="K992" s="92"/>
    </row>
    <row r="993" spans="1:11" ht="20" x14ac:dyDescent="0.25">
      <c r="A993" s="14" t="s">
        <v>1505</v>
      </c>
      <c r="B993" s="14" t="s">
        <v>4095</v>
      </c>
      <c r="C993" s="14" t="s">
        <v>4096</v>
      </c>
      <c r="D993" s="16">
        <v>45853</v>
      </c>
      <c r="E993" s="16"/>
      <c r="F993" s="14" t="s">
        <v>4097</v>
      </c>
      <c r="G993" s="14" t="s">
        <v>4098</v>
      </c>
      <c r="H993" s="14" t="s">
        <v>4099</v>
      </c>
      <c r="I993" s="15">
        <v>650</v>
      </c>
      <c r="J993" s="77">
        <v>3</v>
      </c>
      <c r="K993" s="92"/>
    </row>
    <row r="994" spans="1:11" ht="20" x14ac:dyDescent="0.25">
      <c r="A994" s="14" t="s">
        <v>1505</v>
      </c>
      <c r="B994" s="14" t="s">
        <v>4100</v>
      </c>
      <c r="C994" s="14" t="s">
        <v>4101</v>
      </c>
      <c r="D994" s="16">
        <v>45853</v>
      </c>
      <c r="E994" s="16"/>
      <c r="F994" s="14" t="s">
        <v>4102</v>
      </c>
      <c r="G994" s="14" t="s">
        <v>4103</v>
      </c>
      <c r="H994" s="14" t="s">
        <v>4104</v>
      </c>
      <c r="I994" s="15">
        <v>2110</v>
      </c>
      <c r="J994" s="77">
        <v>5</v>
      </c>
      <c r="K994" s="92"/>
    </row>
    <row r="995" spans="1:11" ht="20" x14ac:dyDescent="0.25">
      <c r="A995" s="14" t="s">
        <v>1505</v>
      </c>
      <c r="B995" s="14" t="s">
        <v>4105</v>
      </c>
      <c r="C995" s="14" t="s">
        <v>4106</v>
      </c>
      <c r="D995" s="16">
        <v>45853</v>
      </c>
      <c r="E995" s="16"/>
      <c r="F995" s="14" t="s">
        <v>4107</v>
      </c>
      <c r="G995" s="14" t="s">
        <v>4103</v>
      </c>
      <c r="H995" s="14" t="s">
        <v>4104</v>
      </c>
      <c r="I995" s="15">
        <v>2076</v>
      </c>
      <c r="J995" s="77">
        <v>2</v>
      </c>
      <c r="K995" s="92"/>
    </row>
    <row r="996" spans="1:11" ht="30" x14ac:dyDescent="0.25">
      <c r="A996" s="14" t="s">
        <v>1505</v>
      </c>
      <c r="B996" s="14" t="s">
        <v>4108</v>
      </c>
      <c r="C996" s="14" t="s">
        <v>4109</v>
      </c>
      <c r="D996" s="16">
        <v>45853</v>
      </c>
      <c r="E996" s="16"/>
      <c r="F996" s="14" t="s">
        <v>4110</v>
      </c>
      <c r="G996" s="14" t="s">
        <v>4103</v>
      </c>
      <c r="H996" s="14" t="s">
        <v>4104</v>
      </c>
      <c r="I996" s="15">
        <v>2100</v>
      </c>
      <c r="J996" s="77">
        <v>2</v>
      </c>
      <c r="K996" s="92"/>
    </row>
    <row r="997" spans="1:11" ht="70" x14ac:dyDescent="0.25">
      <c r="A997" s="14" t="s">
        <v>1505</v>
      </c>
      <c r="B997" s="14" t="s">
        <v>4111</v>
      </c>
      <c r="C997" s="14" t="s">
        <v>4111</v>
      </c>
      <c r="D997" s="16">
        <v>45853</v>
      </c>
      <c r="E997" s="16"/>
      <c r="F997" s="14" t="s">
        <v>4112</v>
      </c>
      <c r="G997" s="14"/>
      <c r="H997" s="14" t="s">
        <v>4113</v>
      </c>
      <c r="I997" s="15">
        <v>55.65</v>
      </c>
      <c r="J997" s="77">
        <v>2</v>
      </c>
      <c r="K997" s="92"/>
    </row>
    <row r="998" spans="1:11" ht="70" x14ac:dyDescent="0.25">
      <c r="A998" s="14" t="s">
        <v>1505</v>
      </c>
      <c r="B998" s="14" t="s">
        <v>4114</v>
      </c>
      <c r="C998" s="14" t="s">
        <v>4114</v>
      </c>
      <c r="D998" s="16">
        <v>45853</v>
      </c>
      <c r="E998" s="16"/>
      <c r="F998" s="14" t="s">
        <v>4115</v>
      </c>
      <c r="G998" s="14"/>
      <c r="H998" s="14" t="s">
        <v>4116</v>
      </c>
      <c r="I998" s="15">
        <v>131.41999999999999</v>
      </c>
      <c r="J998" s="77">
        <v>2</v>
      </c>
      <c r="K998" s="92"/>
    </row>
    <row r="999" spans="1:11" ht="70" x14ac:dyDescent="0.25">
      <c r="A999" s="14" t="s">
        <v>1505</v>
      </c>
      <c r="B999" s="14" t="s">
        <v>4117</v>
      </c>
      <c r="C999" s="14" t="s">
        <v>4117</v>
      </c>
      <c r="D999" s="16">
        <v>45853</v>
      </c>
      <c r="E999" s="16"/>
      <c r="F999" s="14" t="s">
        <v>4115</v>
      </c>
      <c r="G999" s="14"/>
      <c r="H999" s="14" t="s">
        <v>4118</v>
      </c>
      <c r="I999" s="15">
        <v>131.41999999999999</v>
      </c>
      <c r="J999" s="77">
        <v>2</v>
      </c>
      <c r="K999" s="92"/>
    </row>
    <row r="1000" spans="1:11" ht="40" x14ac:dyDescent="0.25">
      <c r="A1000" s="14" t="s">
        <v>1505</v>
      </c>
      <c r="B1000" s="14" t="s">
        <v>4119</v>
      </c>
      <c r="C1000" s="14" t="s">
        <v>4120</v>
      </c>
      <c r="D1000" s="16">
        <v>45836</v>
      </c>
      <c r="E1000" s="16">
        <v>45853</v>
      </c>
      <c r="F1000" s="14" t="s">
        <v>4121</v>
      </c>
      <c r="G1000" s="14"/>
      <c r="H1000" s="14" t="s">
        <v>4122</v>
      </c>
      <c r="I1000" s="15">
        <v>59.08</v>
      </c>
      <c r="J1000" s="77">
        <v>3</v>
      </c>
      <c r="K1000" s="92"/>
    </row>
    <row r="1001" spans="1:11" ht="50" x14ac:dyDescent="0.25">
      <c r="A1001" s="14" t="s">
        <v>1505</v>
      </c>
      <c r="B1001" s="14" t="s">
        <v>4123</v>
      </c>
      <c r="C1001" s="14" t="s">
        <v>4124</v>
      </c>
      <c r="D1001" s="16">
        <v>45841</v>
      </c>
      <c r="E1001" s="16">
        <v>45853</v>
      </c>
      <c r="F1001" s="14" t="s">
        <v>4125</v>
      </c>
      <c r="G1001" s="14" t="s">
        <v>2236</v>
      </c>
      <c r="H1001" s="14" t="s">
        <v>2237</v>
      </c>
      <c r="I1001" s="15">
        <v>500</v>
      </c>
      <c r="J1001" s="77">
        <v>3</v>
      </c>
      <c r="K1001" s="92"/>
    </row>
    <row r="1002" spans="1:11" ht="30" x14ac:dyDescent="0.25">
      <c r="A1002" s="14" t="s">
        <v>1505</v>
      </c>
      <c r="B1002" s="14" t="s">
        <v>4126</v>
      </c>
      <c r="C1002" s="14" t="s">
        <v>4127</v>
      </c>
      <c r="D1002" s="16">
        <v>45853</v>
      </c>
      <c r="E1002" s="16"/>
      <c r="F1002" s="14" t="s">
        <v>4128</v>
      </c>
      <c r="G1002" s="14" t="s">
        <v>3278</v>
      </c>
      <c r="H1002" s="14" t="s">
        <v>3279</v>
      </c>
      <c r="I1002" s="15">
        <v>490</v>
      </c>
      <c r="J1002" s="77">
        <v>2</v>
      </c>
      <c r="K1002" s="92"/>
    </row>
    <row r="1003" spans="1:11" ht="40" x14ac:dyDescent="0.25">
      <c r="A1003" s="14" t="s">
        <v>1505</v>
      </c>
      <c r="B1003" s="14" t="s">
        <v>4129</v>
      </c>
      <c r="C1003" s="14" t="s">
        <v>4130</v>
      </c>
      <c r="D1003" s="16">
        <v>45747</v>
      </c>
      <c r="E1003" s="16">
        <v>45853</v>
      </c>
      <c r="F1003" s="14" t="s">
        <v>4131</v>
      </c>
      <c r="G1003" s="14" t="s">
        <v>4132</v>
      </c>
      <c r="H1003" s="14" t="s">
        <v>4133</v>
      </c>
      <c r="I1003" s="15">
        <v>1420</v>
      </c>
      <c r="J1003" s="77">
        <v>3</v>
      </c>
      <c r="K1003" s="92"/>
    </row>
    <row r="1004" spans="1:11" ht="40" x14ac:dyDescent="0.25">
      <c r="A1004" s="14" t="s">
        <v>1505</v>
      </c>
      <c r="B1004" s="14" t="s">
        <v>4129</v>
      </c>
      <c r="C1004" s="14" t="s">
        <v>4134</v>
      </c>
      <c r="D1004" s="16">
        <v>45716</v>
      </c>
      <c r="E1004" s="16">
        <v>45853</v>
      </c>
      <c r="F1004" s="14" t="s">
        <v>4135</v>
      </c>
      <c r="G1004" s="14" t="s">
        <v>4136</v>
      </c>
      <c r="H1004" s="14" t="s">
        <v>4137</v>
      </c>
      <c r="I1004" s="15">
        <v>106</v>
      </c>
      <c r="J1004" s="77">
        <v>3</v>
      </c>
      <c r="K1004" s="92"/>
    </row>
    <row r="1005" spans="1:11" ht="70" x14ac:dyDescent="0.25">
      <c r="A1005" s="14" t="s">
        <v>1505</v>
      </c>
      <c r="B1005" s="14" t="s">
        <v>4138</v>
      </c>
      <c r="C1005" s="14" t="s">
        <v>4139</v>
      </c>
      <c r="D1005" s="16">
        <v>45748</v>
      </c>
      <c r="E1005" s="16">
        <v>45853</v>
      </c>
      <c r="F1005" s="14" t="s">
        <v>4140</v>
      </c>
      <c r="G1005" s="14"/>
      <c r="H1005" s="14" t="s">
        <v>4141</v>
      </c>
      <c r="I1005" s="15">
        <v>1500</v>
      </c>
      <c r="J1005" s="77">
        <v>2</v>
      </c>
      <c r="K1005" s="92"/>
    </row>
    <row r="1006" spans="1:11" ht="30" x14ac:dyDescent="0.25">
      <c r="A1006" s="14" t="s">
        <v>1505</v>
      </c>
      <c r="B1006" s="14" t="s">
        <v>4142</v>
      </c>
      <c r="C1006" s="14" t="s">
        <v>4143</v>
      </c>
      <c r="D1006" s="16">
        <v>45698</v>
      </c>
      <c r="E1006" s="16">
        <v>45853</v>
      </c>
      <c r="F1006" s="14" t="s">
        <v>4144</v>
      </c>
      <c r="G1006" s="14" t="s">
        <v>2829</v>
      </c>
      <c r="H1006" s="14" t="s">
        <v>2830</v>
      </c>
      <c r="I1006" s="15">
        <v>61.8</v>
      </c>
      <c r="J1006" s="77">
        <v>2</v>
      </c>
      <c r="K1006" s="92"/>
    </row>
    <row r="1007" spans="1:11" ht="30" x14ac:dyDescent="0.25">
      <c r="A1007" s="14" t="s">
        <v>1505</v>
      </c>
      <c r="B1007" s="14" t="s">
        <v>4142</v>
      </c>
      <c r="C1007" s="14" t="s">
        <v>4145</v>
      </c>
      <c r="D1007" s="16">
        <v>45720</v>
      </c>
      <c r="E1007" s="16">
        <v>45853</v>
      </c>
      <c r="F1007" s="14" t="s">
        <v>4146</v>
      </c>
      <c r="G1007" s="14"/>
      <c r="H1007" s="14" t="s">
        <v>2649</v>
      </c>
      <c r="I1007" s="15">
        <v>168.53</v>
      </c>
      <c r="J1007" s="77">
        <v>2</v>
      </c>
      <c r="K1007" s="92"/>
    </row>
    <row r="1008" spans="1:11" ht="30" x14ac:dyDescent="0.25">
      <c r="A1008" s="14" t="s">
        <v>1505</v>
      </c>
      <c r="B1008" s="14" t="s">
        <v>4142</v>
      </c>
      <c r="C1008" s="14" t="s">
        <v>4147</v>
      </c>
      <c r="D1008" s="16">
        <v>45777</v>
      </c>
      <c r="E1008" s="16">
        <v>45853</v>
      </c>
      <c r="F1008" s="14" t="s">
        <v>4144</v>
      </c>
      <c r="G1008" s="14" t="s">
        <v>2829</v>
      </c>
      <c r="H1008" s="14" t="s">
        <v>2830</v>
      </c>
      <c r="I1008" s="15">
        <v>71.099999999999994</v>
      </c>
      <c r="J1008" s="77">
        <v>2</v>
      </c>
      <c r="K1008" s="92"/>
    </row>
    <row r="1009" spans="1:11" ht="70" x14ac:dyDescent="0.25">
      <c r="A1009" s="14" t="s">
        <v>1505</v>
      </c>
      <c r="B1009" s="14" t="s">
        <v>4148</v>
      </c>
      <c r="C1009" s="14" t="s">
        <v>4149</v>
      </c>
      <c r="D1009" s="16">
        <v>45763</v>
      </c>
      <c r="E1009" s="16">
        <v>45853</v>
      </c>
      <c r="F1009" s="14" t="s">
        <v>4150</v>
      </c>
      <c r="G1009" s="14"/>
      <c r="H1009" s="14" t="s">
        <v>4151</v>
      </c>
      <c r="I1009" s="15">
        <v>300</v>
      </c>
      <c r="J1009" s="77">
        <v>2</v>
      </c>
      <c r="K1009" s="92"/>
    </row>
    <row r="1010" spans="1:11" ht="30" x14ac:dyDescent="0.25">
      <c r="A1010" s="14" t="s">
        <v>1505</v>
      </c>
      <c r="B1010" s="14" t="s">
        <v>4152</v>
      </c>
      <c r="C1010" s="14" t="s">
        <v>4153</v>
      </c>
      <c r="D1010" s="16">
        <v>45817</v>
      </c>
      <c r="E1010" s="16">
        <v>45853</v>
      </c>
      <c r="F1010" s="14" t="s">
        <v>2960</v>
      </c>
      <c r="G1010" s="14"/>
      <c r="H1010" s="14" t="s">
        <v>2649</v>
      </c>
      <c r="I1010" s="15">
        <v>192.31</v>
      </c>
      <c r="J1010" s="77">
        <v>2</v>
      </c>
      <c r="K1010" s="92"/>
    </row>
    <row r="1011" spans="1:11" ht="30" x14ac:dyDescent="0.25">
      <c r="A1011" s="14" t="s">
        <v>1505</v>
      </c>
      <c r="B1011" s="14" t="s">
        <v>4152</v>
      </c>
      <c r="C1011" s="14" t="s">
        <v>4154</v>
      </c>
      <c r="D1011" s="16">
        <v>45829</v>
      </c>
      <c r="E1011" s="16">
        <v>45853</v>
      </c>
      <c r="F1011" s="14" t="s">
        <v>2960</v>
      </c>
      <c r="G1011" s="14"/>
      <c r="H1011" s="14" t="s">
        <v>2649</v>
      </c>
      <c r="I1011" s="15">
        <v>158.01</v>
      </c>
      <c r="J1011" s="77">
        <v>2</v>
      </c>
      <c r="K1011" s="92"/>
    </row>
    <row r="1012" spans="1:11" ht="60" x14ac:dyDescent="0.25">
      <c r="A1012" s="14" t="s">
        <v>1505</v>
      </c>
      <c r="B1012" s="14" t="s">
        <v>4155</v>
      </c>
      <c r="C1012" s="14" t="s">
        <v>4156</v>
      </c>
      <c r="D1012" s="16">
        <v>45734</v>
      </c>
      <c r="E1012" s="16">
        <v>45853</v>
      </c>
      <c r="F1012" s="14" t="s">
        <v>4157</v>
      </c>
      <c r="G1012" s="14"/>
      <c r="H1012" s="14" t="s">
        <v>4158</v>
      </c>
      <c r="I1012" s="15">
        <v>747.5</v>
      </c>
      <c r="J1012" s="77">
        <v>2</v>
      </c>
      <c r="K1012" s="92"/>
    </row>
    <row r="1013" spans="1:11" ht="30" x14ac:dyDescent="0.25">
      <c r="A1013" s="14" t="s">
        <v>1505</v>
      </c>
      <c r="B1013" s="14" t="s">
        <v>4155</v>
      </c>
      <c r="C1013" s="14" t="s">
        <v>4159</v>
      </c>
      <c r="D1013" s="16">
        <v>45693</v>
      </c>
      <c r="E1013" s="16">
        <v>45853</v>
      </c>
      <c r="F1013" s="14" t="s">
        <v>4160</v>
      </c>
      <c r="G1013" s="14" t="s">
        <v>4161</v>
      </c>
      <c r="H1013" s="14" t="s">
        <v>4162</v>
      </c>
      <c r="I1013" s="15">
        <v>80.290000000000006</v>
      </c>
      <c r="J1013" s="77">
        <v>2</v>
      </c>
      <c r="K1013" s="92"/>
    </row>
    <row r="1014" spans="1:11" ht="30" x14ac:dyDescent="0.25">
      <c r="A1014" s="14" t="s">
        <v>1505</v>
      </c>
      <c r="B1014" s="14" t="s">
        <v>4155</v>
      </c>
      <c r="C1014" s="14" t="s">
        <v>4163</v>
      </c>
      <c r="D1014" s="16">
        <v>45734</v>
      </c>
      <c r="E1014" s="16">
        <v>45853</v>
      </c>
      <c r="F1014" s="14" t="s">
        <v>4164</v>
      </c>
      <c r="G1014" s="14" t="s">
        <v>2808</v>
      </c>
      <c r="H1014" s="14" t="s">
        <v>2809</v>
      </c>
      <c r="I1014" s="15">
        <v>37.9</v>
      </c>
      <c r="J1014" s="77">
        <v>2</v>
      </c>
      <c r="K1014" s="92"/>
    </row>
    <row r="1015" spans="1:11" ht="30" x14ac:dyDescent="0.25">
      <c r="A1015" s="14" t="s">
        <v>1505</v>
      </c>
      <c r="B1015" s="14" t="s">
        <v>4155</v>
      </c>
      <c r="C1015" s="14" t="s">
        <v>4165</v>
      </c>
      <c r="D1015" s="16">
        <v>45789</v>
      </c>
      <c r="E1015" s="16">
        <v>45853</v>
      </c>
      <c r="F1015" s="14" t="s">
        <v>4164</v>
      </c>
      <c r="G1015" s="14" t="s">
        <v>2794</v>
      </c>
      <c r="H1015" s="14" t="s">
        <v>2795</v>
      </c>
      <c r="I1015" s="15">
        <v>159.30000000000001</v>
      </c>
      <c r="J1015" s="77">
        <v>2</v>
      </c>
      <c r="K1015" s="92"/>
    </row>
    <row r="1016" spans="1:11" ht="30" x14ac:dyDescent="0.25">
      <c r="A1016" s="14" t="s">
        <v>1505</v>
      </c>
      <c r="B1016" s="14" t="s">
        <v>4155</v>
      </c>
      <c r="C1016" s="14" t="s">
        <v>4166</v>
      </c>
      <c r="D1016" s="16">
        <v>45779</v>
      </c>
      <c r="E1016" s="16">
        <v>45853</v>
      </c>
      <c r="F1016" s="14" t="s">
        <v>4160</v>
      </c>
      <c r="G1016" s="14" t="s">
        <v>4161</v>
      </c>
      <c r="H1016" s="14" t="s">
        <v>4162</v>
      </c>
      <c r="I1016" s="15">
        <v>35</v>
      </c>
      <c r="J1016" s="77">
        <v>2</v>
      </c>
      <c r="K1016" s="92"/>
    </row>
    <row r="1017" spans="1:11" ht="30" x14ac:dyDescent="0.25">
      <c r="A1017" s="14" t="s">
        <v>1505</v>
      </c>
      <c r="B1017" s="14" t="s">
        <v>4155</v>
      </c>
      <c r="C1017" s="14" t="s">
        <v>4167</v>
      </c>
      <c r="D1017" s="16">
        <v>45758</v>
      </c>
      <c r="E1017" s="16">
        <v>45853</v>
      </c>
      <c r="F1017" s="14" t="s">
        <v>4164</v>
      </c>
      <c r="G1017" s="14" t="s">
        <v>4168</v>
      </c>
      <c r="H1017" s="14" t="s">
        <v>4169</v>
      </c>
      <c r="I1017" s="15">
        <v>16.899999999999999</v>
      </c>
      <c r="J1017" s="77">
        <v>2</v>
      </c>
      <c r="K1017" s="92"/>
    </row>
    <row r="1018" spans="1:11" ht="30" x14ac:dyDescent="0.25">
      <c r="A1018" s="14" t="s">
        <v>1505</v>
      </c>
      <c r="B1018" s="14" t="s">
        <v>4170</v>
      </c>
      <c r="C1018" s="14" t="s">
        <v>4171</v>
      </c>
      <c r="D1018" s="16">
        <v>45776</v>
      </c>
      <c r="E1018" s="16">
        <v>45853</v>
      </c>
      <c r="F1018" s="14" t="s">
        <v>4172</v>
      </c>
      <c r="G1018" s="14" t="s">
        <v>4173</v>
      </c>
      <c r="H1018" s="14" t="s">
        <v>4174</v>
      </c>
      <c r="I1018" s="15">
        <v>41.45</v>
      </c>
      <c r="J1018" s="77">
        <v>2</v>
      </c>
      <c r="K1018" s="92"/>
    </row>
    <row r="1019" spans="1:11" ht="40" x14ac:dyDescent="0.25">
      <c r="A1019" s="14" t="s">
        <v>1505</v>
      </c>
      <c r="B1019" s="14" t="s">
        <v>4170</v>
      </c>
      <c r="C1019" s="14" t="s">
        <v>4175</v>
      </c>
      <c r="D1019" s="16">
        <v>45777</v>
      </c>
      <c r="E1019" s="16">
        <v>45853</v>
      </c>
      <c r="F1019" s="14" t="s">
        <v>4176</v>
      </c>
      <c r="G1019" s="14" t="s">
        <v>4173</v>
      </c>
      <c r="H1019" s="14" t="s">
        <v>4174</v>
      </c>
      <c r="I1019" s="15">
        <v>84.4</v>
      </c>
      <c r="J1019" s="77">
        <v>2</v>
      </c>
      <c r="K1019" s="92"/>
    </row>
    <row r="1020" spans="1:11" ht="40" x14ac:dyDescent="0.25">
      <c r="A1020" s="14" t="s">
        <v>1505</v>
      </c>
      <c r="B1020" s="14" t="s">
        <v>4170</v>
      </c>
      <c r="C1020" s="14" t="s">
        <v>4177</v>
      </c>
      <c r="D1020" s="16">
        <v>45747</v>
      </c>
      <c r="E1020" s="16">
        <v>45853</v>
      </c>
      <c r="F1020" s="14" t="s">
        <v>4178</v>
      </c>
      <c r="G1020" s="14" t="s">
        <v>4179</v>
      </c>
      <c r="H1020" s="14" t="s">
        <v>4180</v>
      </c>
      <c r="I1020" s="15">
        <v>56</v>
      </c>
      <c r="J1020" s="77">
        <v>2</v>
      </c>
      <c r="K1020" s="92"/>
    </row>
    <row r="1021" spans="1:11" ht="30" x14ac:dyDescent="0.25">
      <c r="A1021" s="14" t="s">
        <v>1505</v>
      </c>
      <c r="B1021" s="14" t="s">
        <v>4170</v>
      </c>
      <c r="C1021" s="14" t="s">
        <v>4181</v>
      </c>
      <c r="D1021" s="16">
        <v>45790</v>
      </c>
      <c r="E1021" s="16">
        <v>45853</v>
      </c>
      <c r="F1021" s="14" t="s">
        <v>4182</v>
      </c>
      <c r="G1021" s="14" t="s">
        <v>4183</v>
      </c>
      <c r="H1021" s="14" t="s">
        <v>4184</v>
      </c>
      <c r="I1021" s="15">
        <v>15.74</v>
      </c>
      <c r="J1021" s="77">
        <v>2</v>
      </c>
      <c r="K1021" s="92"/>
    </row>
    <row r="1022" spans="1:11" ht="30" x14ac:dyDescent="0.25">
      <c r="A1022" s="14" t="s">
        <v>1505</v>
      </c>
      <c r="B1022" s="14" t="s">
        <v>4170</v>
      </c>
      <c r="C1022" s="14" t="s">
        <v>4185</v>
      </c>
      <c r="D1022" s="16">
        <v>45788</v>
      </c>
      <c r="E1022" s="16">
        <v>45853</v>
      </c>
      <c r="F1022" s="14" t="s">
        <v>4186</v>
      </c>
      <c r="G1022" s="14" t="s">
        <v>4187</v>
      </c>
      <c r="H1022" s="14" t="s">
        <v>4188</v>
      </c>
      <c r="I1022" s="15">
        <v>42</v>
      </c>
      <c r="J1022" s="77">
        <v>2</v>
      </c>
      <c r="K1022" s="92"/>
    </row>
    <row r="1023" spans="1:11" ht="30" x14ac:dyDescent="0.25">
      <c r="A1023" s="14" t="s">
        <v>1505</v>
      </c>
      <c r="B1023" s="14" t="s">
        <v>4170</v>
      </c>
      <c r="C1023" s="14" t="s">
        <v>4189</v>
      </c>
      <c r="D1023" s="16">
        <v>45790</v>
      </c>
      <c r="E1023" s="16">
        <v>45853</v>
      </c>
      <c r="F1023" s="14" t="s">
        <v>4190</v>
      </c>
      <c r="G1023" s="14"/>
      <c r="H1023" s="14" t="s">
        <v>2649</v>
      </c>
      <c r="I1023" s="15">
        <v>169.31</v>
      </c>
      <c r="J1023" s="77">
        <v>2</v>
      </c>
      <c r="K1023" s="92"/>
    </row>
    <row r="1024" spans="1:11" ht="100" x14ac:dyDescent="0.25">
      <c r="A1024" s="14" t="s">
        <v>1505</v>
      </c>
      <c r="B1024" s="14" t="s">
        <v>4170</v>
      </c>
      <c r="C1024" s="14" t="s">
        <v>4170</v>
      </c>
      <c r="D1024" s="16">
        <v>45853</v>
      </c>
      <c r="E1024" s="16">
        <v>45853</v>
      </c>
      <c r="F1024" s="14" t="s">
        <v>4191</v>
      </c>
      <c r="G1024" s="14"/>
      <c r="H1024" s="14" t="s">
        <v>4192</v>
      </c>
      <c r="I1024" s="15">
        <v>90.58</v>
      </c>
      <c r="J1024" s="77">
        <v>2</v>
      </c>
      <c r="K1024" s="92"/>
    </row>
    <row r="1025" spans="1:11" ht="90" x14ac:dyDescent="0.25">
      <c r="A1025" s="14" t="s">
        <v>1505</v>
      </c>
      <c r="B1025" s="14" t="s">
        <v>4170</v>
      </c>
      <c r="C1025" s="14" t="s">
        <v>4170</v>
      </c>
      <c r="D1025" s="16">
        <v>45853</v>
      </c>
      <c r="E1025" s="16">
        <v>45853</v>
      </c>
      <c r="F1025" s="14" t="s">
        <v>4193</v>
      </c>
      <c r="G1025" s="14"/>
      <c r="H1025" s="14" t="s">
        <v>4192</v>
      </c>
      <c r="I1025" s="15">
        <v>95.76</v>
      </c>
      <c r="J1025" s="77">
        <v>2</v>
      </c>
      <c r="K1025" s="92"/>
    </row>
    <row r="1026" spans="1:11" ht="90" x14ac:dyDescent="0.25">
      <c r="A1026" s="14" t="s">
        <v>1505</v>
      </c>
      <c r="B1026" s="14" t="s">
        <v>4170</v>
      </c>
      <c r="C1026" s="14" t="s">
        <v>4170</v>
      </c>
      <c r="D1026" s="16">
        <v>45853</v>
      </c>
      <c r="E1026" s="16">
        <v>45853</v>
      </c>
      <c r="F1026" s="14" t="s">
        <v>4194</v>
      </c>
      <c r="G1026" s="14"/>
      <c r="H1026" s="14" t="s">
        <v>4192</v>
      </c>
      <c r="I1026" s="15">
        <v>122.35</v>
      </c>
      <c r="J1026" s="77">
        <v>2</v>
      </c>
      <c r="K1026" s="92"/>
    </row>
    <row r="1027" spans="1:11" ht="30" x14ac:dyDescent="0.25">
      <c r="A1027" s="14" t="s">
        <v>1505</v>
      </c>
      <c r="B1027" s="14" t="s">
        <v>4170</v>
      </c>
      <c r="C1027" s="14" t="s">
        <v>4195</v>
      </c>
      <c r="D1027" s="16">
        <v>45779</v>
      </c>
      <c r="E1027" s="16">
        <v>45853</v>
      </c>
      <c r="F1027" s="14" t="s">
        <v>4182</v>
      </c>
      <c r="G1027" s="14" t="s">
        <v>4196</v>
      </c>
      <c r="H1027" s="14" t="s">
        <v>4197</v>
      </c>
      <c r="I1027" s="15">
        <v>20.399999999999999</v>
      </c>
      <c r="J1027" s="77">
        <v>2</v>
      </c>
      <c r="K1027" s="92"/>
    </row>
    <row r="1028" spans="1:11" ht="30" x14ac:dyDescent="0.25">
      <c r="A1028" s="14" t="s">
        <v>1505</v>
      </c>
      <c r="B1028" s="14" t="s">
        <v>4170</v>
      </c>
      <c r="C1028" s="14" t="s">
        <v>4198</v>
      </c>
      <c r="D1028" s="16">
        <v>45827</v>
      </c>
      <c r="E1028" s="16">
        <v>45853</v>
      </c>
      <c r="F1028" s="14" t="s">
        <v>4190</v>
      </c>
      <c r="G1028" s="14"/>
      <c r="H1028" s="14" t="s">
        <v>2649</v>
      </c>
      <c r="I1028" s="15">
        <v>161.41</v>
      </c>
      <c r="J1028" s="77">
        <v>2</v>
      </c>
      <c r="K1028" s="92"/>
    </row>
    <row r="1029" spans="1:11" ht="30" x14ac:dyDescent="0.25">
      <c r="A1029" s="14" t="s">
        <v>1505</v>
      </c>
      <c r="B1029" s="14" t="s">
        <v>4199</v>
      </c>
      <c r="C1029" s="14" t="s">
        <v>4200</v>
      </c>
      <c r="D1029" s="16">
        <v>45848</v>
      </c>
      <c r="E1029" s="16">
        <v>45854</v>
      </c>
      <c r="F1029" s="14" t="s">
        <v>4201</v>
      </c>
      <c r="G1029" s="14" t="s">
        <v>4202</v>
      </c>
      <c r="H1029" s="14" t="s">
        <v>4203</v>
      </c>
      <c r="I1029" s="15">
        <v>655.59</v>
      </c>
      <c r="J1029" s="77">
        <v>4</v>
      </c>
      <c r="K1029" s="92"/>
    </row>
    <row r="1030" spans="1:11" ht="12.5" x14ac:dyDescent="0.25">
      <c r="A1030" s="14" t="s">
        <v>1505</v>
      </c>
      <c r="B1030" s="14" t="s">
        <v>4204</v>
      </c>
      <c r="C1030" s="14" t="s">
        <v>1790</v>
      </c>
      <c r="D1030" s="16">
        <v>45854</v>
      </c>
      <c r="E1030" s="16"/>
      <c r="F1030" s="14" t="s">
        <v>4205</v>
      </c>
      <c r="G1030" s="14" t="s">
        <v>4206</v>
      </c>
      <c r="H1030" s="14" t="s">
        <v>4207</v>
      </c>
      <c r="I1030" s="15">
        <v>861</v>
      </c>
      <c r="J1030" s="77">
        <v>5</v>
      </c>
      <c r="K1030" s="92"/>
    </row>
    <row r="1031" spans="1:11" ht="12.5" x14ac:dyDescent="0.25">
      <c r="A1031" s="14" t="s">
        <v>1505</v>
      </c>
      <c r="B1031" s="14" t="s">
        <v>4208</v>
      </c>
      <c r="C1031" s="14" t="s">
        <v>2458</v>
      </c>
      <c r="D1031" s="16">
        <v>45854</v>
      </c>
      <c r="E1031" s="16"/>
      <c r="F1031" s="14" t="s">
        <v>4209</v>
      </c>
      <c r="G1031" s="14" t="s">
        <v>4206</v>
      </c>
      <c r="H1031" s="14" t="s">
        <v>4207</v>
      </c>
      <c r="I1031" s="15">
        <v>1476</v>
      </c>
      <c r="J1031" s="77">
        <v>5</v>
      </c>
      <c r="K1031" s="92"/>
    </row>
    <row r="1032" spans="1:11" ht="60" x14ac:dyDescent="0.25">
      <c r="A1032" s="14" t="s">
        <v>1505</v>
      </c>
      <c r="B1032" s="14" t="s">
        <v>4210</v>
      </c>
      <c r="C1032" s="14" t="s">
        <v>4210</v>
      </c>
      <c r="D1032" s="16">
        <v>45854</v>
      </c>
      <c r="E1032" s="16"/>
      <c r="F1032" s="14" t="s">
        <v>4211</v>
      </c>
      <c r="G1032" s="14"/>
      <c r="H1032" s="14" t="s">
        <v>4212</v>
      </c>
      <c r="I1032" s="15">
        <v>180</v>
      </c>
      <c r="J1032" s="77">
        <v>2</v>
      </c>
      <c r="K1032" s="92"/>
    </row>
    <row r="1033" spans="1:11" ht="70" x14ac:dyDescent="0.25">
      <c r="A1033" s="14" t="s">
        <v>1505</v>
      </c>
      <c r="B1033" s="14" t="s">
        <v>4213</v>
      </c>
      <c r="C1033" s="14" t="s">
        <v>4213</v>
      </c>
      <c r="D1033" s="16">
        <v>45854</v>
      </c>
      <c r="E1033" s="16"/>
      <c r="F1033" s="14" t="s">
        <v>4214</v>
      </c>
      <c r="G1033" s="14"/>
      <c r="H1033" s="14" t="s">
        <v>4215</v>
      </c>
      <c r="I1033" s="15">
        <v>2886.75</v>
      </c>
      <c r="J1033" s="77">
        <v>3</v>
      </c>
      <c r="K1033" s="92"/>
    </row>
    <row r="1034" spans="1:11" ht="80" x14ac:dyDescent="0.25">
      <c r="A1034" s="14" t="s">
        <v>1505</v>
      </c>
      <c r="B1034" s="14" t="s">
        <v>4216</v>
      </c>
      <c r="C1034" s="14" t="s">
        <v>4216</v>
      </c>
      <c r="D1034" s="314" t="s">
        <v>4217</v>
      </c>
      <c r="E1034" s="16"/>
      <c r="F1034" s="14" t="s">
        <v>4218</v>
      </c>
      <c r="G1034" s="14"/>
      <c r="H1034" s="14" t="s">
        <v>4219</v>
      </c>
      <c r="I1034" s="15">
        <v>4011.75</v>
      </c>
      <c r="J1034" s="77">
        <v>5</v>
      </c>
      <c r="K1034" s="92"/>
    </row>
    <row r="1035" spans="1:11" ht="90" x14ac:dyDescent="0.25">
      <c r="A1035" s="14" t="s">
        <v>1505</v>
      </c>
      <c r="B1035" s="14" t="s">
        <v>4220</v>
      </c>
      <c r="C1035" s="14" t="s">
        <v>4220</v>
      </c>
      <c r="D1035" s="16">
        <v>45743</v>
      </c>
      <c r="E1035" s="16">
        <v>45859</v>
      </c>
      <c r="F1035" s="14" t="s">
        <v>4221</v>
      </c>
      <c r="G1035" s="14"/>
      <c r="H1035" s="14" t="s">
        <v>4222</v>
      </c>
      <c r="I1035" s="15">
        <v>247</v>
      </c>
      <c r="J1035" s="77">
        <v>3</v>
      </c>
      <c r="K1035" s="92"/>
    </row>
    <row r="1036" spans="1:11" ht="12.5" x14ac:dyDescent="0.25">
      <c r="A1036" s="14" t="s">
        <v>1505</v>
      </c>
      <c r="B1036" s="14" t="s">
        <v>4223</v>
      </c>
      <c r="C1036" s="14" t="s">
        <v>4069</v>
      </c>
      <c r="D1036" s="16">
        <v>45859</v>
      </c>
      <c r="E1036" s="16"/>
      <c r="F1036" s="14" t="s">
        <v>4224</v>
      </c>
      <c r="G1036" s="14" t="s">
        <v>1779</v>
      </c>
      <c r="H1036" s="14" t="s">
        <v>1780</v>
      </c>
      <c r="I1036" s="15">
        <v>246</v>
      </c>
      <c r="J1036" s="77">
        <v>4</v>
      </c>
      <c r="K1036" s="92"/>
    </row>
    <row r="1037" spans="1:11" ht="12.5" x14ac:dyDescent="0.25">
      <c r="A1037" s="14" t="s">
        <v>1505</v>
      </c>
      <c r="B1037" s="14" t="s">
        <v>4225</v>
      </c>
      <c r="C1037" s="14" t="s">
        <v>4226</v>
      </c>
      <c r="D1037" s="16">
        <v>45859</v>
      </c>
      <c r="E1037" s="16"/>
      <c r="F1037" s="14" t="s">
        <v>4227</v>
      </c>
      <c r="G1037" s="14" t="s">
        <v>1779</v>
      </c>
      <c r="H1037" s="14" t="s">
        <v>1780</v>
      </c>
      <c r="I1037" s="15">
        <v>246</v>
      </c>
      <c r="J1037" s="77">
        <v>4</v>
      </c>
      <c r="K1037" s="92"/>
    </row>
    <row r="1038" spans="1:11" ht="12.5" x14ac:dyDescent="0.25">
      <c r="A1038" s="14" t="s">
        <v>1505</v>
      </c>
      <c r="B1038" s="14" t="s">
        <v>4228</v>
      </c>
      <c r="C1038" s="14" t="s">
        <v>4229</v>
      </c>
      <c r="D1038" s="16">
        <v>45859</v>
      </c>
      <c r="E1038" s="16"/>
      <c r="F1038" s="14" t="s">
        <v>4230</v>
      </c>
      <c r="G1038" s="14" t="s">
        <v>1779</v>
      </c>
      <c r="H1038" s="14" t="s">
        <v>1780</v>
      </c>
      <c r="I1038" s="15">
        <v>246</v>
      </c>
      <c r="J1038" s="77">
        <v>4</v>
      </c>
      <c r="K1038" s="92"/>
    </row>
    <row r="1039" spans="1:11" ht="20" x14ac:dyDescent="0.25">
      <c r="A1039" s="14" t="s">
        <v>1505</v>
      </c>
      <c r="B1039" s="14" t="s">
        <v>4231</v>
      </c>
      <c r="C1039" s="14" t="s">
        <v>1734</v>
      </c>
      <c r="D1039" s="16">
        <v>45859</v>
      </c>
      <c r="E1039" s="16"/>
      <c r="F1039" s="14" t="s">
        <v>4232</v>
      </c>
      <c r="G1039" s="14" t="s">
        <v>1736</v>
      </c>
      <c r="H1039" s="14" t="s">
        <v>1737</v>
      </c>
      <c r="I1039" s="15">
        <v>485.85</v>
      </c>
      <c r="J1039" s="77">
        <v>4</v>
      </c>
      <c r="K1039" s="92"/>
    </row>
    <row r="1040" spans="1:11" ht="70" x14ac:dyDescent="0.25">
      <c r="A1040" s="14" t="s">
        <v>1505</v>
      </c>
      <c r="B1040" s="14" t="s">
        <v>4233</v>
      </c>
      <c r="C1040" s="14" t="s">
        <v>4233</v>
      </c>
      <c r="D1040" s="16">
        <v>45859</v>
      </c>
      <c r="E1040" s="16"/>
      <c r="F1040" s="14" t="s">
        <v>4234</v>
      </c>
      <c r="G1040" s="14"/>
      <c r="H1040" s="14" t="s">
        <v>4235</v>
      </c>
      <c r="I1040" s="15">
        <v>89.1</v>
      </c>
      <c r="J1040" s="77">
        <v>2</v>
      </c>
      <c r="K1040" s="92"/>
    </row>
    <row r="1041" spans="1:11" ht="70" x14ac:dyDescent="0.25">
      <c r="A1041" s="14" t="s">
        <v>1505</v>
      </c>
      <c r="B1041" s="14" t="s">
        <v>4236</v>
      </c>
      <c r="C1041" s="14" t="s">
        <v>4236</v>
      </c>
      <c r="D1041" s="16">
        <v>45859</v>
      </c>
      <c r="E1041" s="16"/>
      <c r="F1041" s="14" t="s">
        <v>4234</v>
      </c>
      <c r="G1041" s="14"/>
      <c r="H1041" s="14" t="s">
        <v>4237</v>
      </c>
      <c r="I1041" s="15">
        <v>89.1</v>
      </c>
      <c r="J1041" s="77">
        <v>2</v>
      </c>
      <c r="K1041" s="92"/>
    </row>
    <row r="1042" spans="1:11" ht="70" x14ac:dyDescent="0.25">
      <c r="A1042" s="14" t="s">
        <v>1505</v>
      </c>
      <c r="B1042" s="14" t="s">
        <v>4238</v>
      </c>
      <c r="C1042" s="14" t="s">
        <v>4239</v>
      </c>
      <c r="D1042" s="16">
        <v>45830</v>
      </c>
      <c r="E1042" s="16">
        <v>45859</v>
      </c>
      <c r="F1042" s="14" t="s">
        <v>4240</v>
      </c>
      <c r="G1042" s="14" t="s">
        <v>4241</v>
      </c>
      <c r="H1042" s="14" t="s">
        <v>4242</v>
      </c>
      <c r="I1042" s="15">
        <v>7.89</v>
      </c>
      <c r="J1042" s="77">
        <v>3</v>
      </c>
      <c r="K1042" s="92"/>
    </row>
    <row r="1043" spans="1:11" ht="40" x14ac:dyDescent="0.25">
      <c r="A1043" s="14" t="s">
        <v>1505</v>
      </c>
      <c r="B1043" s="14" t="s">
        <v>4243</v>
      </c>
      <c r="C1043" s="14" t="s">
        <v>4243</v>
      </c>
      <c r="D1043" s="16">
        <v>45692</v>
      </c>
      <c r="E1043" s="16">
        <v>45859</v>
      </c>
      <c r="F1043" s="14" t="s">
        <v>4244</v>
      </c>
      <c r="G1043" s="14"/>
      <c r="H1043" s="14" t="s">
        <v>4245</v>
      </c>
      <c r="I1043" s="15">
        <v>941</v>
      </c>
      <c r="J1043" s="77">
        <v>2</v>
      </c>
      <c r="K1043" s="92"/>
    </row>
    <row r="1044" spans="1:11" ht="30" x14ac:dyDescent="0.25">
      <c r="A1044" s="14" t="s">
        <v>1505</v>
      </c>
      <c r="B1044" s="14" t="s">
        <v>4243</v>
      </c>
      <c r="C1044" s="14" t="s">
        <v>4246</v>
      </c>
      <c r="D1044" s="16">
        <v>45687</v>
      </c>
      <c r="E1044" s="16">
        <v>45859</v>
      </c>
      <c r="F1044" s="14" t="s">
        <v>4247</v>
      </c>
      <c r="G1044" s="14" t="s">
        <v>1787</v>
      </c>
      <c r="H1044" s="14" t="s">
        <v>4248</v>
      </c>
      <c r="I1044" s="15">
        <v>1560</v>
      </c>
      <c r="J1044" s="77">
        <v>2</v>
      </c>
      <c r="K1044" s="92"/>
    </row>
    <row r="1045" spans="1:11" ht="40" x14ac:dyDescent="0.25">
      <c r="A1045" s="14" t="s">
        <v>1505</v>
      </c>
      <c r="B1045" s="14" t="s">
        <v>4243</v>
      </c>
      <c r="C1045" s="14" t="s">
        <v>4249</v>
      </c>
      <c r="D1045" s="16">
        <v>45750</v>
      </c>
      <c r="E1045" s="16">
        <v>45859</v>
      </c>
      <c r="F1045" s="14" t="s">
        <v>4250</v>
      </c>
      <c r="G1045" s="14" t="s">
        <v>1787</v>
      </c>
      <c r="H1045" s="14" t="s">
        <v>4248</v>
      </c>
      <c r="I1045" s="15">
        <v>709</v>
      </c>
      <c r="J1045" s="77">
        <v>2</v>
      </c>
      <c r="K1045" s="92"/>
    </row>
    <row r="1046" spans="1:11" ht="60" x14ac:dyDescent="0.25">
      <c r="A1046" s="14" t="s">
        <v>1505</v>
      </c>
      <c r="B1046" s="14" t="s">
        <v>4251</v>
      </c>
      <c r="C1046" s="14" t="s">
        <v>4251</v>
      </c>
      <c r="D1046" s="16">
        <v>45860</v>
      </c>
      <c r="E1046" s="16"/>
      <c r="F1046" s="14" t="s">
        <v>4252</v>
      </c>
      <c r="G1046" s="14"/>
      <c r="H1046" s="14" t="s">
        <v>4253</v>
      </c>
      <c r="I1046" s="15">
        <v>162</v>
      </c>
      <c r="J1046" s="77">
        <v>5</v>
      </c>
      <c r="K1046" s="92"/>
    </row>
    <row r="1047" spans="1:11" ht="60" x14ac:dyDescent="0.25">
      <c r="A1047" s="14" t="s">
        <v>1505</v>
      </c>
      <c r="B1047" s="14" t="s">
        <v>4251</v>
      </c>
      <c r="C1047" s="14" t="s">
        <v>4251</v>
      </c>
      <c r="D1047" s="16">
        <v>45860</v>
      </c>
      <c r="E1047" s="16"/>
      <c r="F1047" s="14" t="s">
        <v>4254</v>
      </c>
      <c r="G1047" s="14"/>
      <c r="H1047" s="14" t="s">
        <v>4255</v>
      </c>
      <c r="I1047" s="15">
        <v>101.25</v>
      </c>
      <c r="J1047" s="77">
        <v>3</v>
      </c>
      <c r="K1047" s="92"/>
    </row>
    <row r="1048" spans="1:11" ht="30" x14ac:dyDescent="0.25">
      <c r="A1048" s="14" t="s">
        <v>1505</v>
      </c>
      <c r="B1048" s="14" t="s">
        <v>4256</v>
      </c>
      <c r="C1048" s="14" t="s">
        <v>4257</v>
      </c>
      <c r="D1048" s="16">
        <v>45789</v>
      </c>
      <c r="E1048" s="16">
        <v>45860</v>
      </c>
      <c r="F1048" s="14" t="s">
        <v>4258</v>
      </c>
      <c r="G1048" s="14" t="s">
        <v>4259</v>
      </c>
      <c r="H1048" s="14" t="s">
        <v>4260</v>
      </c>
      <c r="I1048" s="15">
        <v>280</v>
      </c>
      <c r="J1048" s="77">
        <v>2</v>
      </c>
      <c r="K1048" s="92"/>
    </row>
    <row r="1049" spans="1:11" ht="30" x14ac:dyDescent="0.25">
      <c r="A1049" s="14" t="s">
        <v>1505</v>
      </c>
      <c r="B1049" s="14" t="s">
        <v>4256</v>
      </c>
      <c r="C1049" s="14" t="s">
        <v>4261</v>
      </c>
      <c r="D1049" s="16">
        <v>45790</v>
      </c>
      <c r="E1049" s="16">
        <v>45860</v>
      </c>
      <c r="F1049" s="14" t="s">
        <v>4262</v>
      </c>
      <c r="G1049" s="14" t="s">
        <v>2829</v>
      </c>
      <c r="H1049" s="14" t="s">
        <v>2830</v>
      </c>
      <c r="I1049" s="15">
        <v>100.03</v>
      </c>
      <c r="J1049" s="77">
        <v>2</v>
      </c>
      <c r="K1049" s="92"/>
    </row>
    <row r="1050" spans="1:11" ht="30" x14ac:dyDescent="0.25">
      <c r="A1050" s="14" t="s">
        <v>1505</v>
      </c>
      <c r="B1050" s="14" t="s">
        <v>4256</v>
      </c>
      <c r="C1050" s="14" t="s">
        <v>4263</v>
      </c>
      <c r="D1050" s="16">
        <v>45790</v>
      </c>
      <c r="E1050" s="16">
        <v>45860</v>
      </c>
      <c r="F1050" s="14" t="s">
        <v>4264</v>
      </c>
      <c r="G1050" s="14"/>
      <c r="H1050" s="14" t="s">
        <v>2649</v>
      </c>
      <c r="I1050" s="15">
        <v>396.86</v>
      </c>
      <c r="J1050" s="77">
        <v>2</v>
      </c>
      <c r="K1050" s="92"/>
    </row>
    <row r="1051" spans="1:11" ht="30" x14ac:dyDescent="0.25">
      <c r="A1051" s="14" t="s">
        <v>1505</v>
      </c>
      <c r="B1051" s="14" t="s">
        <v>4256</v>
      </c>
      <c r="C1051" s="14" t="s">
        <v>4265</v>
      </c>
      <c r="D1051" s="16">
        <v>45795</v>
      </c>
      <c r="E1051" s="16">
        <v>45860</v>
      </c>
      <c r="F1051" s="14" t="s">
        <v>4266</v>
      </c>
      <c r="G1051" s="14" t="s">
        <v>4267</v>
      </c>
      <c r="H1051" s="14" t="s">
        <v>4268</v>
      </c>
      <c r="I1051" s="15">
        <v>68</v>
      </c>
      <c r="J1051" s="77">
        <v>2</v>
      </c>
      <c r="K1051" s="92"/>
    </row>
    <row r="1052" spans="1:11" ht="30" x14ac:dyDescent="0.25">
      <c r="A1052" s="14" t="s">
        <v>1505</v>
      </c>
      <c r="B1052" s="14" t="s">
        <v>4256</v>
      </c>
      <c r="C1052" s="14" t="s">
        <v>4269</v>
      </c>
      <c r="D1052" s="16">
        <v>45799</v>
      </c>
      <c r="E1052" s="16">
        <v>45860</v>
      </c>
      <c r="F1052" s="14" t="s">
        <v>4270</v>
      </c>
      <c r="G1052" s="14"/>
      <c r="H1052" s="14" t="s">
        <v>2649</v>
      </c>
      <c r="I1052" s="15">
        <v>204.59</v>
      </c>
      <c r="J1052" s="77">
        <v>2</v>
      </c>
      <c r="K1052" s="92"/>
    </row>
    <row r="1053" spans="1:11" ht="60" x14ac:dyDescent="0.25">
      <c r="A1053" s="14" t="s">
        <v>1505</v>
      </c>
      <c r="B1053" s="14" t="s">
        <v>4271</v>
      </c>
      <c r="C1053" s="14" t="s">
        <v>4272</v>
      </c>
      <c r="D1053" s="16">
        <v>45695</v>
      </c>
      <c r="E1053" s="16">
        <v>45860</v>
      </c>
      <c r="F1053" s="14" t="s">
        <v>4273</v>
      </c>
      <c r="G1053" s="14" t="s">
        <v>4274</v>
      </c>
      <c r="H1053" s="14" t="s">
        <v>4275</v>
      </c>
      <c r="I1053" s="15">
        <v>500</v>
      </c>
      <c r="J1053" s="77">
        <v>3</v>
      </c>
      <c r="K1053" s="92"/>
    </row>
    <row r="1054" spans="1:11" ht="70" x14ac:dyDescent="0.25">
      <c r="A1054" s="14" t="s">
        <v>1505</v>
      </c>
      <c r="B1054" s="14" t="s">
        <v>4271</v>
      </c>
      <c r="C1054" s="14" t="s">
        <v>4276</v>
      </c>
      <c r="D1054" s="16">
        <v>45681</v>
      </c>
      <c r="E1054" s="16">
        <v>45860</v>
      </c>
      <c r="F1054" s="14" t="s">
        <v>4277</v>
      </c>
      <c r="G1054" s="14" t="s">
        <v>4278</v>
      </c>
      <c r="H1054" s="14" t="s">
        <v>4279</v>
      </c>
      <c r="I1054" s="15">
        <v>49</v>
      </c>
      <c r="J1054" s="77">
        <v>3</v>
      </c>
      <c r="K1054" s="92"/>
    </row>
    <row r="1055" spans="1:11" ht="30" x14ac:dyDescent="0.25">
      <c r="A1055" s="14" t="s">
        <v>1505</v>
      </c>
      <c r="B1055" s="14" t="s">
        <v>4280</v>
      </c>
      <c r="C1055" s="14" t="s">
        <v>4281</v>
      </c>
      <c r="D1055" s="16">
        <v>45860</v>
      </c>
      <c r="E1055" s="16"/>
      <c r="F1055" s="14" t="s">
        <v>4282</v>
      </c>
      <c r="G1055" s="14" t="s">
        <v>4283</v>
      </c>
      <c r="H1055" s="14" t="s">
        <v>4284</v>
      </c>
      <c r="I1055" s="15">
        <v>700</v>
      </c>
      <c r="J1055" s="77">
        <v>3</v>
      </c>
      <c r="K1055" s="92"/>
    </row>
    <row r="1056" spans="1:11" ht="40" x14ac:dyDescent="0.25">
      <c r="A1056" s="14" t="s">
        <v>1505</v>
      </c>
      <c r="B1056" s="14" t="s">
        <v>4285</v>
      </c>
      <c r="C1056" s="14" t="s">
        <v>4286</v>
      </c>
      <c r="D1056" s="16">
        <v>45781</v>
      </c>
      <c r="E1056" s="16">
        <v>45860</v>
      </c>
      <c r="F1056" s="14" t="s">
        <v>4287</v>
      </c>
      <c r="G1056" s="14"/>
      <c r="H1056" s="14" t="s">
        <v>2649</v>
      </c>
      <c r="I1056" s="15">
        <v>80.739999999999995</v>
      </c>
      <c r="J1056" s="77">
        <v>2</v>
      </c>
      <c r="K1056" s="92"/>
    </row>
    <row r="1057" spans="1:11" ht="30" x14ac:dyDescent="0.25">
      <c r="A1057" s="14" t="s">
        <v>1505</v>
      </c>
      <c r="B1057" s="14" t="s">
        <v>4285</v>
      </c>
      <c r="C1057" s="14" t="s">
        <v>4288</v>
      </c>
      <c r="D1057" s="16">
        <v>45821</v>
      </c>
      <c r="E1057" s="16">
        <v>45860</v>
      </c>
      <c r="F1057" s="14" t="s">
        <v>4289</v>
      </c>
      <c r="G1057" s="14" t="s">
        <v>4290</v>
      </c>
      <c r="H1057" s="14" t="s">
        <v>4291</v>
      </c>
      <c r="I1057" s="15">
        <v>40</v>
      </c>
      <c r="J1057" s="77">
        <v>2</v>
      </c>
      <c r="K1057" s="92"/>
    </row>
    <row r="1058" spans="1:11" ht="12.5" x14ac:dyDescent="0.25">
      <c r="A1058" s="14" t="s">
        <v>1505</v>
      </c>
      <c r="B1058" s="14" t="s">
        <v>4292</v>
      </c>
      <c r="C1058" s="14" t="s">
        <v>4293</v>
      </c>
      <c r="D1058" s="16">
        <v>45860</v>
      </c>
      <c r="E1058" s="16"/>
      <c r="F1058" s="14" t="s">
        <v>4294</v>
      </c>
      <c r="G1058" s="14" t="s">
        <v>2231</v>
      </c>
      <c r="H1058" s="14" t="s">
        <v>2232</v>
      </c>
      <c r="I1058" s="15">
        <v>319.72000000000003</v>
      </c>
      <c r="J1058" s="77">
        <v>3</v>
      </c>
      <c r="K1058" s="92"/>
    </row>
    <row r="1059" spans="1:11" ht="70" x14ac:dyDescent="0.25">
      <c r="A1059" s="14" t="s">
        <v>1505</v>
      </c>
      <c r="B1059" s="14" t="s">
        <v>4295</v>
      </c>
      <c r="C1059" s="14" t="s">
        <v>4295</v>
      </c>
      <c r="D1059" s="16">
        <v>45860</v>
      </c>
      <c r="E1059" s="16"/>
      <c r="F1059" s="14" t="s">
        <v>4296</v>
      </c>
      <c r="G1059" s="14"/>
      <c r="H1059" s="14" t="s">
        <v>4297</v>
      </c>
      <c r="I1059" s="15">
        <v>600</v>
      </c>
      <c r="J1059" s="77">
        <v>2</v>
      </c>
      <c r="K1059" s="92"/>
    </row>
    <row r="1060" spans="1:11" ht="20" x14ac:dyDescent="0.25">
      <c r="A1060" s="14" t="s">
        <v>1505</v>
      </c>
      <c r="B1060" s="14" t="s">
        <v>4298</v>
      </c>
      <c r="C1060" s="14" t="s">
        <v>4299</v>
      </c>
      <c r="D1060" s="16">
        <v>45860</v>
      </c>
      <c r="E1060" s="16"/>
      <c r="F1060" s="14" t="s">
        <v>4300</v>
      </c>
      <c r="G1060" s="14" t="s">
        <v>4301</v>
      </c>
      <c r="H1060" s="14" t="s">
        <v>4302</v>
      </c>
      <c r="I1060" s="15">
        <v>777.53</v>
      </c>
      <c r="J1060" s="77">
        <v>3</v>
      </c>
      <c r="K1060" s="92"/>
    </row>
    <row r="1061" spans="1:11" ht="50" x14ac:dyDescent="0.25">
      <c r="A1061" s="14" t="s">
        <v>1505</v>
      </c>
      <c r="B1061" s="14" t="s">
        <v>4303</v>
      </c>
      <c r="C1061" s="14" t="s">
        <v>4303</v>
      </c>
      <c r="D1061" s="16">
        <v>45862</v>
      </c>
      <c r="E1061" s="16"/>
      <c r="F1061" s="14" t="s">
        <v>4304</v>
      </c>
      <c r="G1061" s="14"/>
      <c r="H1061" s="14" t="s">
        <v>1649</v>
      </c>
      <c r="I1061" s="15">
        <v>11.25</v>
      </c>
      <c r="J1061" s="77">
        <v>2</v>
      </c>
      <c r="K1061" s="92"/>
    </row>
    <row r="1062" spans="1:11" ht="50" x14ac:dyDescent="0.25">
      <c r="A1062" s="14" t="s">
        <v>1505</v>
      </c>
      <c r="B1062" s="14" t="s">
        <v>4305</v>
      </c>
      <c r="C1062" s="14" t="s">
        <v>4305</v>
      </c>
      <c r="D1062" s="16">
        <v>45862</v>
      </c>
      <c r="E1062" s="16"/>
      <c r="F1062" s="14" t="s">
        <v>4306</v>
      </c>
      <c r="G1062" s="14"/>
      <c r="H1062" s="14" t="s">
        <v>3838</v>
      </c>
      <c r="I1062" s="15">
        <v>11.25</v>
      </c>
      <c r="J1062" s="77">
        <v>2</v>
      </c>
      <c r="K1062" s="92"/>
    </row>
    <row r="1063" spans="1:11" ht="40" x14ac:dyDescent="0.25">
      <c r="A1063" s="14" t="s">
        <v>1505</v>
      </c>
      <c r="B1063" s="14" t="s">
        <v>4307</v>
      </c>
      <c r="C1063" s="14" t="s">
        <v>4307</v>
      </c>
      <c r="D1063" s="16">
        <v>45862</v>
      </c>
      <c r="E1063" s="16"/>
      <c r="F1063" s="14" t="s">
        <v>4308</v>
      </c>
      <c r="G1063" s="14"/>
      <c r="H1063" s="14" t="s">
        <v>1711</v>
      </c>
      <c r="I1063" s="15">
        <v>21.9</v>
      </c>
      <c r="J1063" s="77">
        <v>2</v>
      </c>
      <c r="K1063" s="92"/>
    </row>
    <row r="1064" spans="1:11" ht="70" x14ac:dyDescent="0.25">
      <c r="A1064" s="14" t="s">
        <v>1505</v>
      </c>
      <c r="B1064" s="14" t="s">
        <v>4309</v>
      </c>
      <c r="C1064" s="14" t="s">
        <v>4309</v>
      </c>
      <c r="D1064" s="16">
        <v>45862</v>
      </c>
      <c r="E1064" s="16"/>
      <c r="F1064" s="14" t="s">
        <v>4310</v>
      </c>
      <c r="G1064" s="14"/>
      <c r="H1064" s="14" t="s">
        <v>4311</v>
      </c>
      <c r="I1064" s="15">
        <v>59.2</v>
      </c>
      <c r="J1064" s="77">
        <v>2</v>
      </c>
      <c r="K1064" s="92"/>
    </row>
    <row r="1065" spans="1:11" ht="70" x14ac:dyDescent="0.25">
      <c r="A1065" s="14" t="s">
        <v>1505</v>
      </c>
      <c r="B1065" s="14" t="s">
        <v>4312</v>
      </c>
      <c r="C1065" s="14" t="s">
        <v>4312</v>
      </c>
      <c r="D1065" s="16">
        <v>45862</v>
      </c>
      <c r="E1065" s="16"/>
      <c r="F1065" s="14" t="s">
        <v>4313</v>
      </c>
      <c r="G1065" s="14"/>
      <c r="H1065" s="14" t="s">
        <v>4314</v>
      </c>
      <c r="I1065" s="15">
        <v>36.700000000000003</v>
      </c>
      <c r="J1065" s="77">
        <v>3</v>
      </c>
      <c r="K1065" s="92"/>
    </row>
    <row r="1066" spans="1:11" ht="70" x14ac:dyDescent="0.25">
      <c r="A1066" s="14" t="s">
        <v>1505</v>
      </c>
      <c r="B1066" s="14" t="s">
        <v>4312</v>
      </c>
      <c r="C1066" s="14" t="s">
        <v>4315</v>
      </c>
      <c r="D1066" s="16" t="s">
        <v>4316</v>
      </c>
      <c r="E1066" s="16">
        <v>45862</v>
      </c>
      <c r="F1066" s="14" t="s">
        <v>4317</v>
      </c>
      <c r="G1066" s="14" t="s">
        <v>1660</v>
      </c>
      <c r="H1066" s="14" t="s">
        <v>1661</v>
      </c>
      <c r="I1066" s="15">
        <v>40.4</v>
      </c>
      <c r="J1066" s="77">
        <v>3</v>
      </c>
      <c r="K1066" s="92"/>
    </row>
    <row r="1067" spans="1:11" ht="20" x14ac:dyDescent="0.25">
      <c r="A1067" s="14" t="s">
        <v>1505</v>
      </c>
      <c r="B1067" s="14" t="s">
        <v>4318</v>
      </c>
      <c r="C1067" s="14" t="s">
        <v>4319</v>
      </c>
      <c r="D1067" s="16">
        <v>45862</v>
      </c>
      <c r="E1067" s="16"/>
      <c r="F1067" s="14" t="s">
        <v>4320</v>
      </c>
      <c r="G1067" s="14" t="s">
        <v>2443</v>
      </c>
      <c r="H1067" s="14" t="s">
        <v>2444</v>
      </c>
      <c r="I1067" s="15">
        <v>4990.76</v>
      </c>
      <c r="J1067" s="77">
        <v>2</v>
      </c>
      <c r="K1067" s="92"/>
    </row>
    <row r="1068" spans="1:11" ht="12.5" x14ac:dyDescent="0.25">
      <c r="A1068" s="14" t="s">
        <v>1505</v>
      </c>
      <c r="B1068" s="14" t="s">
        <v>4321</v>
      </c>
      <c r="C1068" s="14" t="s">
        <v>4322</v>
      </c>
      <c r="D1068" s="16">
        <v>45863</v>
      </c>
      <c r="E1068" s="16"/>
      <c r="F1068" s="14" t="s">
        <v>4323</v>
      </c>
      <c r="G1068" s="14" t="s">
        <v>2022</v>
      </c>
      <c r="H1068" s="14" t="s">
        <v>2023</v>
      </c>
      <c r="I1068" s="15">
        <v>164.45</v>
      </c>
      <c r="J1068" s="77">
        <v>4</v>
      </c>
      <c r="K1068" s="92"/>
    </row>
    <row r="1069" spans="1:11" ht="130" x14ac:dyDescent="0.25">
      <c r="A1069" s="14" t="s">
        <v>1505</v>
      </c>
      <c r="B1069" s="14" t="s">
        <v>4324</v>
      </c>
      <c r="C1069" s="14" t="s">
        <v>4324</v>
      </c>
      <c r="D1069" s="16">
        <v>45866</v>
      </c>
      <c r="E1069" s="16"/>
      <c r="F1069" s="14" t="s">
        <v>4325</v>
      </c>
      <c r="G1069" s="14"/>
      <c r="H1069" s="14" t="s">
        <v>4326</v>
      </c>
      <c r="I1069" s="15">
        <v>1333.8</v>
      </c>
      <c r="J1069" s="77">
        <v>3</v>
      </c>
      <c r="K1069" s="92"/>
    </row>
    <row r="1070" spans="1:11" ht="40" x14ac:dyDescent="0.25">
      <c r="A1070" s="14" t="s">
        <v>1505</v>
      </c>
      <c r="B1070" s="14" t="s">
        <v>4324</v>
      </c>
      <c r="C1070" s="14" t="s">
        <v>4324</v>
      </c>
      <c r="D1070" s="16">
        <v>45866</v>
      </c>
      <c r="E1070" s="16"/>
      <c r="F1070" s="14" t="s">
        <v>4327</v>
      </c>
      <c r="G1070" s="14"/>
      <c r="H1070" s="14" t="s">
        <v>4328</v>
      </c>
      <c r="I1070" s="15">
        <v>105</v>
      </c>
      <c r="J1070" s="77">
        <v>3</v>
      </c>
      <c r="K1070" s="92"/>
    </row>
    <row r="1071" spans="1:11" ht="50" x14ac:dyDescent="0.25">
      <c r="A1071" s="14" t="s">
        <v>1505</v>
      </c>
      <c r="B1071" s="14" t="s">
        <v>4324</v>
      </c>
      <c r="C1071" s="14" t="s">
        <v>4324</v>
      </c>
      <c r="D1071" s="16">
        <v>45866</v>
      </c>
      <c r="E1071" s="16"/>
      <c r="F1071" s="14" t="s">
        <v>4329</v>
      </c>
      <c r="G1071" s="14"/>
      <c r="H1071" s="14" t="s">
        <v>4330</v>
      </c>
      <c r="I1071" s="15">
        <v>121.6</v>
      </c>
      <c r="J1071" s="77">
        <v>3</v>
      </c>
      <c r="K1071" s="92"/>
    </row>
    <row r="1072" spans="1:11" ht="20" x14ac:dyDescent="0.25">
      <c r="A1072" s="14" t="s">
        <v>1505</v>
      </c>
      <c r="B1072" s="14" t="s">
        <v>4331</v>
      </c>
      <c r="C1072" s="14" t="s">
        <v>4332</v>
      </c>
      <c r="D1072" s="16">
        <v>45867</v>
      </c>
      <c r="E1072" s="16"/>
      <c r="F1072" s="14" t="s">
        <v>4333</v>
      </c>
      <c r="G1072" s="14" t="s">
        <v>4334</v>
      </c>
      <c r="H1072" s="14" t="s">
        <v>4335</v>
      </c>
      <c r="I1072" s="15">
        <v>450</v>
      </c>
      <c r="J1072" s="77">
        <v>3</v>
      </c>
      <c r="K1072" s="92"/>
    </row>
    <row r="1073" spans="1:11" ht="20" x14ac:dyDescent="0.25">
      <c r="A1073" s="14" t="s">
        <v>1505</v>
      </c>
      <c r="B1073" s="14" t="s">
        <v>4336</v>
      </c>
      <c r="C1073" s="14" t="s">
        <v>4226</v>
      </c>
      <c r="D1073" s="16">
        <v>45867</v>
      </c>
      <c r="E1073" s="16"/>
      <c r="F1073" s="14" t="s">
        <v>4337</v>
      </c>
      <c r="G1073" s="14" t="s">
        <v>4338</v>
      </c>
      <c r="H1073" s="14" t="s">
        <v>4339</v>
      </c>
      <c r="I1073" s="15">
        <v>711</v>
      </c>
      <c r="J1073" s="77">
        <v>3</v>
      </c>
      <c r="K1073" s="92"/>
    </row>
    <row r="1074" spans="1:11" ht="90" x14ac:dyDescent="0.25">
      <c r="A1074" s="14" t="s">
        <v>1505</v>
      </c>
      <c r="B1074" s="14" t="s">
        <v>4340</v>
      </c>
      <c r="C1074" s="14" t="s">
        <v>4340</v>
      </c>
      <c r="D1074" s="16">
        <v>45868</v>
      </c>
      <c r="E1074" s="16"/>
      <c r="F1074" s="14" t="s">
        <v>4341</v>
      </c>
      <c r="G1074" s="14"/>
      <c r="H1074" s="14" t="s">
        <v>1771</v>
      </c>
      <c r="I1074" s="15">
        <v>193.98</v>
      </c>
      <c r="J1074" s="77">
        <v>3</v>
      </c>
      <c r="K1074" s="92"/>
    </row>
    <row r="1075" spans="1:11" ht="60" x14ac:dyDescent="0.25">
      <c r="A1075" s="14" t="s">
        <v>1505</v>
      </c>
      <c r="B1075" s="14" t="s">
        <v>4340</v>
      </c>
      <c r="C1075" s="14" t="s">
        <v>4342</v>
      </c>
      <c r="D1075" s="16">
        <v>45671</v>
      </c>
      <c r="E1075" s="16">
        <v>45868</v>
      </c>
      <c r="F1075" s="14" t="s">
        <v>4343</v>
      </c>
      <c r="G1075" s="14"/>
      <c r="H1075" s="14" t="s">
        <v>4344</v>
      </c>
      <c r="I1075" s="15">
        <v>14.07</v>
      </c>
      <c r="J1075" s="77">
        <v>3</v>
      </c>
      <c r="K1075" s="92"/>
    </row>
    <row r="1076" spans="1:11" ht="90" x14ac:dyDescent="0.25">
      <c r="A1076" s="14" t="s">
        <v>1505</v>
      </c>
      <c r="B1076" s="14" t="s">
        <v>4340</v>
      </c>
      <c r="C1076" s="14" t="s">
        <v>4340</v>
      </c>
      <c r="D1076" s="16">
        <v>45868</v>
      </c>
      <c r="E1076" s="16"/>
      <c r="F1076" s="14" t="s">
        <v>4345</v>
      </c>
      <c r="G1076" s="14"/>
      <c r="H1076" s="14" t="s">
        <v>1771</v>
      </c>
      <c r="I1076" s="15">
        <v>24.25</v>
      </c>
      <c r="J1076" s="77">
        <v>3</v>
      </c>
      <c r="K1076" s="92"/>
    </row>
    <row r="1077" spans="1:11" ht="90" x14ac:dyDescent="0.25">
      <c r="A1077" s="14" t="s">
        <v>1505</v>
      </c>
      <c r="B1077" s="14" t="s">
        <v>4340</v>
      </c>
      <c r="C1077" s="14" t="s">
        <v>4340</v>
      </c>
      <c r="D1077" s="16">
        <v>45868</v>
      </c>
      <c r="E1077" s="16"/>
      <c r="F1077" s="14" t="s">
        <v>4345</v>
      </c>
      <c r="G1077" s="14"/>
      <c r="H1077" s="14" t="s">
        <v>1771</v>
      </c>
      <c r="I1077" s="15">
        <v>108.25</v>
      </c>
      <c r="J1077" s="77">
        <v>3</v>
      </c>
      <c r="K1077" s="92"/>
    </row>
    <row r="1078" spans="1:11" ht="60" x14ac:dyDescent="0.25">
      <c r="A1078" s="14" t="s">
        <v>1505</v>
      </c>
      <c r="B1078" s="14" t="s">
        <v>4340</v>
      </c>
      <c r="C1078" s="14" t="s">
        <v>4346</v>
      </c>
      <c r="D1078" s="16">
        <v>45688</v>
      </c>
      <c r="E1078" s="16">
        <v>45868</v>
      </c>
      <c r="F1078" s="14" t="s">
        <v>4343</v>
      </c>
      <c r="G1078" s="14" t="s">
        <v>4347</v>
      </c>
      <c r="H1078" s="14" t="s">
        <v>4348</v>
      </c>
      <c r="I1078" s="15">
        <v>40.39</v>
      </c>
      <c r="J1078" s="77">
        <v>3</v>
      </c>
      <c r="K1078" s="92"/>
    </row>
    <row r="1079" spans="1:11" ht="100" x14ac:dyDescent="0.25">
      <c r="A1079" s="14" t="s">
        <v>1505</v>
      </c>
      <c r="B1079" s="14" t="s">
        <v>4340</v>
      </c>
      <c r="C1079" s="14" t="s">
        <v>4340</v>
      </c>
      <c r="D1079" s="16">
        <v>45868</v>
      </c>
      <c r="E1079" s="16"/>
      <c r="F1079" s="14" t="s">
        <v>4349</v>
      </c>
      <c r="G1079" s="14"/>
      <c r="H1079" s="14" t="s">
        <v>1771</v>
      </c>
      <c r="I1079" s="15">
        <v>56.18</v>
      </c>
      <c r="J1079" s="77">
        <v>3</v>
      </c>
      <c r="K1079" s="92"/>
    </row>
    <row r="1080" spans="1:11" ht="100" x14ac:dyDescent="0.25">
      <c r="A1080" s="14" t="s">
        <v>1505</v>
      </c>
      <c r="B1080" s="14" t="s">
        <v>4340</v>
      </c>
      <c r="C1080" s="14" t="s">
        <v>4350</v>
      </c>
      <c r="D1080" s="16">
        <v>45694</v>
      </c>
      <c r="E1080" s="16">
        <v>45868</v>
      </c>
      <c r="F1080" s="14" t="s">
        <v>4351</v>
      </c>
      <c r="G1080" s="14"/>
      <c r="H1080" s="14" t="s">
        <v>4352</v>
      </c>
      <c r="I1080" s="15">
        <v>230.81</v>
      </c>
      <c r="J1080" s="77">
        <v>3</v>
      </c>
      <c r="K1080" s="92"/>
    </row>
    <row r="1081" spans="1:11" ht="100" x14ac:dyDescent="0.25">
      <c r="A1081" s="14" t="s">
        <v>1505</v>
      </c>
      <c r="B1081" s="14" t="s">
        <v>4340</v>
      </c>
      <c r="C1081" s="14" t="s">
        <v>4353</v>
      </c>
      <c r="D1081" s="16">
        <v>45694</v>
      </c>
      <c r="E1081" s="16">
        <v>45868</v>
      </c>
      <c r="F1081" s="14" t="s">
        <v>4354</v>
      </c>
      <c r="G1081" s="14"/>
      <c r="H1081" s="14" t="s">
        <v>4355</v>
      </c>
      <c r="I1081" s="15">
        <v>286.16000000000003</v>
      </c>
      <c r="J1081" s="77">
        <v>3</v>
      </c>
      <c r="K1081" s="92"/>
    </row>
    <row r="1082" spans="1:11" ht="90" x14ac:dyDescent="0.25">
      <c r="A1082" s="14" t="s">
        <v>1505</v>
      </c>
      <c r="B1082" s="14" t="s">
        <v>4340</v>
      </c>
      <c r="C1082" s="14" t="s">
        <v>4340</v>
      </c>
      <c r="D1082" s="16">
        <v>45868</v>
      </c>
      <c r="E1082" s="16"/>
      <c r="F1082" s="14" t="s">
        <v>4356</v>
      </c>
      <c r="G1082" s="14"/>
      <c r="H1082" s="14" t="s">
        <v>1771</v>
      </c>
      <c r="I1082" s="15">
        <v>145.22</v>
      </c>
      <c r="J1082" s="77">
        <v>3</v>
      </c>
      <c r="K1082" s="92"/>
    </row>
    <row r="1083" spans="1:11" ht="70" x14ac:dyDescent="0.25">
      <c r="A1083" s="14" t="s">
        <v>1505</v>
      </c>
      <c r="B1083" s="14" t="s">
        <v>4340</v>
      </c>
      <c r="C1083" s="14" t="s">
        <v>4357</v>
      </c>
      <c r="D1083" s="16">
        <v>45704</v>
      </c>
      <c r="E1083" s="16">
        <v>45868</v>
      </c>
      <c r="F1083" s="14" t="s">
        <v>4358</v>
      </c>
      <c r="G1083" s="14" t="s">
        <v>4359</v>
      </c>
      <c r="H1083" s="14" t="s">
        <v>4360</v>
      </c>
      <c r="I1083" s="15">
        <v>53</v>
      </c>
      <c r="J1083" s="77">
        <v>3</v>
      </c>
      <c r="K1083" s="92"/>
    </row>
    <row r="1084" spans="1:11" ht="90" x14ac:dyDescent="0.25">
      <c r="A1084" s="14" t="s">
        <v>1505</v>
      </c>
      <c r="B1084" s="14" t="s">
        <v>4340</v>
      </c>
      <c r="C1084" s="14" t="s">
        <v>4340</v>
      </c>
      <c r="D1084" s="16">
        <v>45868</v>
      </c>
      <c r="E1084" s="16"/>
      <c r="F1084" s="14" t="s">
        <v>4361</v>
      </c>
      <c r="G1084" s="14"/>
      <c r="H1084" s="14" t="s">
        <v>1771</v>
      </c>
      <c r="I1084" s="15">
        <v>211.87</v>
      </c>
      <c r="J1084" s="77">
        <v>3</v>
      </c>
      <c r="K1084" s="92"/>
    </row>
    <row r="1085" spans="1:11" ht="60" x14ac:dyDescent="0.25">
      <c r="A1085" s="14" t="s">
        <v>1505</v>
      </c>
      <c r="B1085" s="14" t="s">
        <v>4340</v>
      </c>
      <c r="C1085" s="14" t="s">
        <v>4362</v>
      </c>
      <c r="D1085" s="16">
        <v>45718</v>
      </c>
      <c r="E1085" s="16">
        <v>45868</v>
      </c>
      <c r="F1085" s="14" t="s">
        <v>4363</v>
      </c>
      <c r="G1085" s="14"/>
      <c r="H1085" s="14" t="s">
        <v>4364</v>
      </c>
      <c r="I1085" s="15">
        <v>111.42</v>
      </c>
      <c r="J1085" s="77">
        <v>3</v>
      </c>
      <c r="K1085" s="92"/>
    </row>
    <row r="1086" spans="1:11" ht="70" x14ac:dyDescent="0.25">
      <c r="A1086" s="14" t="s">
        <v>1505</v>
      </c>
      <c r="B1086" s="14" t="s">
        <v>4340</v>
      </c>
      <c r="C1086" s="14" t="s">
        <v>4365</v>
      </c>
      <c r="D1086" s="16">
        <v>45692</v>
      </c>
      <c r="E1086" s="16">
        <v>45868</v>
      </c>
      <c r="F1086" s="14" t="s">
        <v>4366</v>
      </c>
      <c r="G1086" s="14"/>
      <c r="H1086" s="14" t="s">
        <v>4367</v>
      </c>
      <c r="I1086" s="15">
        <v>19.82</v>
      </c>
      <c r="J1086" s="77">
        <v>3</v>
      </c>
      <c r="K1086" s="92"/>
    </row>
    <row r="1087" spans="1:11" ht="90" x14ac:dyDescent="0.25">
      <c r="A1087" s="14" t="s">
        <v>1505</v>
      </c>
      <c r="B1087" s="14" t="s">
        <v>4340</v>
      </c>
      <c r="C1087" s="14" t="s">
        <v>4340</v>
      </c>
      <c r="D1087" s="16">
        <v>45868</v>
      </c>
      <c r="E1087" s="16"/>
      <c r="F1087" s="14" t="s">
        <v>4368</v>
      </c>
      <c r="G1087" s="14"/>
      <c r="H1087" s="14" t="s">
        <v>1771</v>
      </c>
      <c r="I1087" s="15">
        <v>298.42</v>
      </c>
      <c r="J1087" s="77">
        <v>3</v>
      </c>
      <c r="K1087" s="92"/>
    </row>
    <row r="1088" spans="1:11" ht="90" x14ac:dyDescent="0.25">
      <c r="A1088" s="14" t="s">
        <v>1505</v>
      </c>
      <c r="B1088" s="14" t="s">
        <v>4340</v>
      </c>
      <c r="C1088" s="14" t="s">
        <v>4340</v>
      </c>
      <c r="D1088" s="16">
        <v>45868</v>
      </c>
      <c r="E1088" s="16"/>
      <c r="F1088" s="14" t="s">
        <v>4369</v>
      </c>
      <c r="G1088" s="14"/>
      <c r="H1088" s="14" t="s">
        <v>1771</v>
      </c>
      <c r="I1088" s="15">
        <v>59.2</v>
      </c>
      <c r="J1088" s="77">
        <v>3</v>
      </c>
      <c r="K1088" s="92"/>
    </row>
    <row r="1089" spans="1:11" ht="90" x14ac:dyDescent="0.25">
      <c r="A1089" s="14" t="s">
        <v>1505</v>
      </c>
      <c r="B1089" s="14" t="s">
        <v>4340</v>
      </c>
      <c r="C1089" s="14" t="s">
        <v>4370</v>
      </c>
      <c r="D1089" s="16">
        <v>45808</v>
      </c>
      <c r="E1089" s="16">
        <v>45868</v>
      </c>
      <c r="F1089" s="14" t="s">
        <v>4371</v>
      </c>
      <c r="G1089" s="14"/>
      <c r="H1089" s="14" t="s">
        <v>2450</v>
      </c>
      <c r="I1089" s="15">
        <v>163.13</v>
      </c>
      <c r="J1089" s="77">
        <v>3</v>
      </c>
      <c r="K1089" s="92"/>
    </row>
    <row r="1090" spans="1:11" ht="100" x14ac:dyDescent="0.25">
      <c r="A1090" s="14" t="s">
        <v>1505</v>
      </c>
      <c r="B1090" s="14" t="s">
        <v>4340</v>
      </c>
      <c r="C1090" s="14" t="s">
        <v>4372</v>
      </c>
      <c r="D1090" s="16">
        <v>45812</v>
      </c>
      <c r="E1090" s="16">
        <v>45868</v>
      </c>
      <c r="F1090" s="14" t="s">
        <v>4373</v>
      </c>
      <c r="G1090" s="14"/>
      <c r="H1090" s="14" t="s">
        <v>4374</v>
      </c>
      <c r="I1090" s="15">
        <v>135.94999999999999</v>
      </c>
      <c r="J1090" s="77">
        <v>3</v>
      </c>
      <c r="K1090" s="92"/>
    </row>
    <row r="1091" spans="1:11" ht="50" x14ac:dyDescent="0.25">
      <c r="A1091" s="14" t="s">
        <v>1505</v>
      </c>
      <c r="B1091" s="14" t="s">
        <v>4375</v>
      </c>
      <c r="C1091" s="14" t="s">
        <v>4375</v>
      </c>
      <c r="D1091" s="16">
        <v>45868</v>
      </c>
      <c r="E1091" s="16"/>
      <c r="F1091" s="14" t="s">
        <v>4376</v>
      </c>
      <c r="G1091" s="14"/>
      <c r="H1091" s="14" t="s">
        <v>4377</v>
      </c>
      <c r="I1091" s="15">
        <v>796.32</v>
      </c>
      <c r="J1091" s="77">
        <v>2</v>
      </c>
      <c r="K1091" s="92"/>
    </row>
    <row r="1092" spans="1:11" ht="40" x14ac:dyDescent="0.25">
      <c r="A1092" s="14" t="s">
        <v>1505</v>
      </c>
      <c r="B1092" s="14" t="s">
        <v>4375</v>
      </c>
      <c r="C1092" s="14" t="s">
        <v>4375</v>
      </c>
      <c r="D1092" s="16">
        <v>45868</v>
      </c>
      <c r="E1092" s="16"/>
      <c r="F1092" s="14" t="s">
        <v>4378</v>
      </c>
      <c r="G1092" s="14"/>
      <c r="H1092" s="14" t="s">
        <v>4379</v>
      </c>
      <c r="I1092" s="15">
        <v>88.62</v>
      </c>
      <c r="J1092" s="77">
        <v>2</v>
      </c>
      <c r="K1092" s="92"/>
    </row>
    <row r="1093" spans="1:11" ht="40" x14ac:dyDescent="0.25">
      <c r="A1093" s="14" t="s">
        <v>1505</v>
      </c>
      <c r="B1093" s="14" t="s">
        <v>4375</v>
      </c>
      <c r="C1093" s="14" t="s">
        <v>4375</v>
      </c>
      <c r="D1093" s="16">
        <v>45868</v>
      </c>
      <c r="E1093" s="16"/>
      <c r="F1093" s="14" t="s">
        <v>4380</v>
      </c>
      <c r="G1093" s="14"/>
      <c r="H1093" s="14" t="s">
        <v>4381</v>
      </c>
      <c r="I1093" s="15">
        <v>141.76</v>
      </c>
      <c r="J1093" s="77">
        <v>2</v>
      </c>
      <c r="K1093" s="92"/>
    </row>
    <row r="1094" spans="1:11" ht="40" x14ac:dyDescent="0.25">
      <c r="A1094" s="14" t="s">
        <v>1505</v>
      </c>
      <c r="B1094" s="14" t="s">
        <v>4375</v>
      </c>
      <c r="C1094" s="14" t="s">
        <v>4375</v>
      </c>
      <c r="D1094" s="16">
        <v>45868</v>
      </c>
      <c r="E1094" s="16"/>
      <c r="F1094" s="14" t="s">
        <v>4382</v>
      </c>
      <c r="G1094" s="14"/>
      <c r="H1094" s="14" t="s">
        <v>4383</v>
      </c>
      <c r="I1094" s="15">
        <v>106.17</v>
      </c>
      <c r="J1094" s="77">
        <v>2</v>
      </c>
      <c r="K1094" s="92"/>
    </row>
    <row r="1095" spans="1:11" ht="60" x14ac:dyDescent="0.25">
      <c r="A1095" s="14" t="s">
        <v>1505</v>
      </c>
      <c r="B1095" s="14" t="s">
        <v>4384</v>
      </c>
      <c r="C1095" s="14" t="s">
        <v>4385</v>
      </c>
      <c r="D1095" s="16" t="s">
        <v>4386</v>
      </c>
      <c r="E1095" s="16">
        <v>45868</v>
      </c>
      <c r="F1095" s="14" t="s">
        <v>4387</v>
      </c>
      <c r="G1095" s="14"/>
      <c r="H1095" s="14" t="s">
        <v>4388</v>
      </c>
      <c r="I1095" s="15">
        <v>480</v>
      </c>
      <c r="J1095" s="77">
        <v>2</v>
      </c>
      <c r="K1095" s="92"/>
    </row>
    <row r="1096" spans="1:11" ht="60" x14ac:dyDescent="0.25">
      <c r="A1096" s="14" t="s">
        <v>1505</v>
      </c>
      <c r="B1096" s="14" t="s">
        <v>4384</v>
      </c>
      <c r="C1096" s="14" t="s">
        <v>4389</v>
      </c>
      <c r="D1096" s="16">
        <v>45770</v>
      </c>
      <c r="E1096" s="16">
        <v>45868</v>
      </c>
      <c r="F1096" s="14" t="s">
        <v>4390</v>
      </c>
      <c r="G1096" s="14"/>
      <c r="H1096" s="14" t="s">
        <v>4391</v>
      </c>
      <c r="I1096" s="15">
        <v>48</v>
      </c>
      <c r="J1096" s="77">
        <v>2</v>
      </c>
      <c r="K1096" s="92"/>
    </row>
    <row r="1097" spans="1:11" ht="30" x14ac:dyDescent="0.25">
      <c r="A1097" s="14" t="s">
        <v>1505</v>
      </c>
      <c r="B1097" s="14" t="s">
        <v>4384</v>
      </c>
      <c r="C1097" s="14" t="s">
        <v>4392</v>
      </c>
      <c r="D1097" s="16">
        <v>45772</v>
      </c>
      <c r="E1097" s="16">
        <v>45868</v>
      </c>
      <c r="F1097" s="14" t="s">
        <v>4393</v>
      </c>
      <c r="G1097" s="14" t="s">
        <v>4394</v>
      </c>
      <c r="H1097" s="14" t="s">
        <v>4395</v>
      </c>
      <c r="I1097" s="15">
        <v>200</v>
      </c>
      <c r="J1097" s="77">
        <v>2</v>
      </c>
      <c r="K1097" s="92"/>
    </row>
    <row r="1098" spans="1:11" ht="30" x14ac:dyDescent="0.25">
      <c r="A1098" s="14" t="s">
        <v>1505</v>
      </c>
      <c r="B1098" s="14" t="s">
        <v>4384</v>
      </c>
      <c r="C1098" s="14" t="s">
        <v>4396</v>
      </c>
      <c r="D1098" s="16" t="s">
        <v>4397</v>
      </c>
      <c r="E1098" s="16">
        <v>45868</v>
      </c>
      <c r="F1098" s="14" t="s">
        <v>4398</v>
      </c>
      <c r="G1098" s="14" t="s">
        <v>2825</v>
      </c>
      <c r="H1098" s="14" t="s">
        <v>2826</v>
      </c>
      <c r="I1098" s="15">
        <v>85</v>
      </c>
      <c r="J1098" s="77">
        <v>2</v>
      </c>
      <c r="K1098" s="92"/>
    </row>
    <row r="1099" spans="1:11" ht="30" x14ac:dyDescent="0.25">
      <c r="A1099" s="14" t="s">
        <v>1505</v>
      </c>
      <c r="B1099" s="14" t="s">
        <v>4384</v>
      </c>
      <c r="C1099" s="14" t="s">
        <v>4399</v>
      </c>
      <c r="D1099" s="16">
        <v>45785</v>
      </c>
      <c r="E1099" s="16">
        <v>45868</v>
      </c>
      <c r="F1099" s="14" t="s">
        <v>4400</v>
      </c>
      <c r="G1099" s="14" t="s">
        <v>4401</v>
      </c>
      <c r="H1099" s="14" t="s">
        <v>4402</v>
      </c>
      <c r="I1099" s="15">
        <v>11</v>
      </c>
      <c r="J1099" s="77">
        <v>2</v>
      </c>
      <c r="K1099" s="92"/>
    </row>
    <row r="1100" spans="1:11" ht="30" x14ac:dyDescent="0.25">
      <c r="A1100" s="14" t="s">
        <v>1505</v>
      </c>
      <c r="B1100" s="14" t="s">
        <v>4384</v>
      </c>
      <c r="C1100" s="14" t="s">
        <v>4403</v>
      </c>
      <c r="D1100" s="16">
        <v>45799</v>
      </c>
      <c r="E1100" s="16">
        <v>45868</v>
      </c>
      <c r="F1100" s="14" t="s">
        <v>4404</v>
      </c>
      <c r="G1100" s="14" t="s">
        <v>4405</v>
      </c>
      <c r="H1100" s="14" t="s">
        <v>4406</v>
      </c>
      <c r="I1100" s="15">
        <v>30</v>
      </c>
      <c r="J1100" s="77">
        <v>2</v>
      </c>
      <c r="K1100" s="92"/>
    </row>
    <row r="1101" spans="1:11" ht="30" x14ac:dyDescent="0.25">
      <c r="A1101" s="14" t="s">
        <v>1505</v>
      </c>
      <c r="B1101" s="14" t="s">
        <v>4384</v>
      </c>
      <c r="C1101" s="14" t="s">
        <v>4407</v>
      </c>
      <c r="D1101" s="16">
        <v>45818</v>
      </c>
      <c r="E1101" s="16">
        <v>45868</v>
      </c>
      <c r="F1101" s="14" t="s">
        <v>4408</v>
      </c>
      <c r="G1101" s="14" t="s">
        <v>4409</v>
      </c>
      <c r="H1101" s="14" t="s">
        <v>4410</v>
      </c>
      <c r="I1101" s="15">
        <v>170</v>
      </c>
      <c r="J1101" s="77">
        <v>2</v>
      </c>
      <c r="K1101" s="92"/>
    </row>
    <row r="1102" spans="1:11" ht="30" x14ac:dyDescent="0.25">
      <c r="A1102" s="14" t="s">
        <v>1505</v>
      </c>
      <c r="B1102" s="14" t="s">
        <v>4384</v>
      </c>
      <c r="C1102" s="14" t="s">
        <v>4411</v>
      </c>
      <c r="D1102" s="16">
        <v>45822</v>
      </c>
      <c r="E1102" s="16">
        <v>45868</v>
      </c>
      <c r="F1102" s="14" t="s">
        <v>4412</v>
      </c>
      <c r="G1102" s="14"/>
      <c r="H1102" s="14" t="s">
        <v>2649</v>
      </c>
      <c r="I1102" s="15">
        <v>204.59</v>
      </c>
      <c r="J1102" s="77">
        <v>2</v>
      </c>
      <c r="K1102" s="92"/>
    </row>
    <row r="1103" spans="1:11" ht="30" x14ac:dyDescent="0.25">
      <c r="A1103" s="14" t="s">
        <v>1505</v>
      </c>
      <c r="B1103" s="14" t="s">
        <v>4384</v>
      </c>
      <c r="C1103" s="14" t="s">
        <v>4413</v>
      </c>
      <c r="D1103" s="16">
        <v>45823</v>
      </c>
      <c r="E1103" s="16">
        <v>45868</v>
      </c>
      <c r="F1103" s="14" t="s">
        <v>4414</v>
      </c>
      <c r="G1103" s="14" t="s">
        <v>4415</v>
      </c>
      <c r="H1103" s="14" t="s">
        <v>4416</v>
      </c>
      <c r="I1103" s="15">
        <v>9.8000000000000007</v>
      </c>
      <c r="J1103" s="77">
        <v>2</v>
      </c>
      <c r="K1103" s="92"/>
    </row>
    <row r="1104" spans="1:11" ht="40" x14ac:dyDescent="0.25">
      <c r="A1104" s="14" t="s">
        <v>1505</v>
      </c>
      <c r="B1104" s="14" t="s">
        <v>4384</v>
      </c>
      <c r="C1104" s="14" t="s">
        <v>4417</v>
      </c>
      <c r="D1104" s="16">
        <v>45740</v>
      </c>
      <c r="E1104" s="16">
        <v>45868</v>
      </c>
      <c r="F1104" s="14" t="s">
        <v>4418</v>
      </c>
      <c r="G1104" s="14" t="s">
        <v>4419</v>
      </c>
      <c r="H1104" s="14" t="s">
        <v>4420</v>
      </c>
      <c r="I1104" s="15">
        <v>24.08</v>
      </c>
      <c r="J1104" s="77">
        <v>2</v>
      </c>
      <c r="K1104" s="92"/>
    </row>
    <row r="1105" spans="1:11" ht="30" x14ac:dyDescent="0.25">
      <c r="A1105" s="14" t="s">
        <v>1505</v>
      </c>
      <c r="B1105" s="14" t="s">
        <v>4384</v>
      </c>
      <c r="C1105" s="14" t="s">
        <v>4421</v>
      </c>
      <c r="D1105" s="16">
        <v>45740</v>
      </c>
      <c r="E1105" s="16">
        <v>45868</v>
      </c>
      <c r="F1105" s="14" t="s">
        <v>4408</v>
      </c>
      <c r="G1105" s="14" t="s">
        <v>3378</v>
      </c>
      <c r="H1105" s="14" t="s">
        <v>3379</v>
      </c>
      <c r="I1105" s="15">
        <v>114.99</v>
      </c>
      <c r="J1105" s="77">
        <v>2</v>
      </c>
      <c r="K1105" s="92"/>
    </row>
    <row r="1106" spans="1:11" ht="30" x14ac:dyDescent="0.25">
      <c r="A1106" s="14" t="s">
        <v>1505</v>
      </c>
      <c r="B1106" s="14" t="s">
        <v>4422</v>
      </c>
      <c r="C1106" s="14" t="s">
        <v>2556</v>
      </c>
      <c r="D1106" s="16">
        <v>45670</v>
      </c>
      <c r="E1106" s="16">
        <v>45868</v>
      </c>
      <c r="F1106" s="14" t="s">
        <v>4423</v>
      </c>
      <c r="G1106" s="14" t="s">
        <v>4424</v>
      </c>
      <c r="H1106" s="14" t="s">
        <v>4425</v>
      </c>
      <c r="I1106" s="15">
        <v>500</v>
      </c>
      <c r="J1106" s="77">
        <v>2</v>
      </c>
      <c r="K1106" s="92"/>
    </row>
    <row r="1107" spans="1:11" ht="90" x14ac:dyDescent="0.25">
      <c r="A1107" s="14" t="s">
        <v>1505</v>
      </c>
      <c r="B1107" s="14" t="s">
        <v>4426</v>
      </c>
      <c r="C1107" s="14" t="s">
        <v>4426</v>
      </c>
      <c r="D1107" s="16">
        <v>45868</v>
      </c>
      <c r="E1107" s="16"/>
      <c r="F1107" s="14" t="s">
        <v>4427</v>
      </c>
      <c r="G1107" s="14"/>
      <c r="H1107" s="14" t="s">
        <v>4428</v>
      </c>
      <c r="I1107" s="15">
        <v>47.73</v>
      </c>
      <c r="J1107" s="77">
        <v>2</v>
      </c>
      <c r="K1107" s="92"/>
    </row>
    <row r="1108" spans="1:11" ht="60" x14ac:dyDescent="0.25">
      <c r="A1108" s="14" t="s">
        <v>1505</v>
      </c>
      <c r="B1108" s="14" t="s">
        <v>4426</v>
      </c>
      <c r="C1108" s="14" t="s">
        <v>4426</v>
      </c>
      <c r="D1108" s="16">
        <v>45868</v>
      </c>
      <c r="E1108" s="16"/>
      <c r="F1108" s="14" t="s">
        <v>4429</v>
      </c>
      <c r="G1108" s="14"/>
      <c r="H1108" s="14" t="s">
        <v>4428</v>
      </c>
      <c r="I1108" s="15">
        <v>8.8000000000000007</v>
      </c>
      <c r="J1108" s="77">
        <v>2</v>
      </c>
      <c r="K1108" s="92"/>
    </row>
    <row r="1109" spans="1:11" ht="90" x14ac:dyDescent="0.25">
      <c r="A1109" s="14" t="s">
        <v>1505</v>
      </c>
      <c r="B1109" s="14" t="s">
        <v>4426</v>
      </c>
      <c r="C1109" s="14" t="s">
        <v>4426</v>
      </c>
      <c r="D1109" s="16">
        <v>45868</v>
      </c>
      <c r="E1109" s="16"/>
      <c r="F1109" s="14" t="s">
        <v>4430</v>
      </c>
      <c r="G1109" s="14"/>
      <c r="H1109" s="14" t="s">
        <v>4428</v>
      </c>
      <c r="I1109" s="15">
        <v>123.25</v>
      </c>
      <c r="J1109" s="77">
        <v>2</v>
      </c>
      <c r="K1109" s="92"/>
    </row>
    <row r="1110" spans="1:11" ht="60" x14ac:dyDescent="0.25">
      <c r="A1110" s="14" t="s">
        <v>1505</v>
      </c>
      <c r="B1110" s="14" t="s">
        <v>4426</v>
      </c>
      <c r="C1110" s="14" t="s">
        <v>4426</v>
      </c>
      <c r="D1110" s="16">
        <v>45868</v>
      </c>
      <c r="E1110" s="16"/>
      <c r="F1110" s="14" t="s">
        <v>4431</v>
      </c>
      <c r="G1110" s="14"/>
      <c r="H1110" s="14" t="s">
        <v>4428</v>
      </c>
      <c r="I1110" s="15">
        <v>8.8000000000000007</v>
      </c>
      <c r="J1110" s="77">
        <v>2</v>
      </c>
      <c r="K1110" s="92"/>
    </row>
    <row r="1111" spans="1:11" ht="40" x14ac:dyDescent="0.25">
      <c r="A1111" s="14" t="s">
        <v>1505</v>
      </c>
      <c r="B1111" s="14" t="s">
        <v>4426</v>
      </c>
      <c r="C1111" s="14" t="s">
        <v>4432</v>
      </c>
      <c r="D1111" s="16">
        <v>45831</v>
      </c>
      <c r="E1111" s="16">
        <v>45868</v>
      </c>
      <c r="F1111" s="14" t="s">
        <v>4433</v>
      </c>
      <c r="G1111" s="14" t="s">
        <v>4434</v>
      </c>
      <c r="H1111" s="14" t="s">
        <v>4435</v>
      </c>
      <c r="I1111" s="15">
        <v>111.42</v>
      </c>
      <c r="J1111" s="77">
        <v>2</v>
      </c>
      <c r="K1111" s="92"/>
    </row>
    <row r="1112" spans="1:11" ht="50" x14ac:dyDescent="0.25">
      <c r="A1112" s="14" t="s">
        <v>1505</v>
      </c>
      <c r="B1112" s="14" t="s">
        <v>4436</v>
      </c>
      <c r="C1112" s="14" t="s">
        <v>4437</v>
      </c>
      <c r="D1112" s="16">
        <v>45827</v>
      </c>
      <c r="E1112" s="16">
        <v>45868</v>
      </c>
      <c r="F1112" s="14" t="s">
        <v>4438</v>
      </c>
      <c r="G1112" s="14" t="s">
        <v>4439</v>
      </c>
      <c r="H1112" s="14" t="s">
        <v>4440</v>
      </c>
      <c r="I1112" s="15">
        <v>185</v>
      </c>
      <c r="J1112" s="77">
        <v>2</v>
      </c>
      <c r="K1112" s="92"/>
    </row>
    <row r="1113" spans="1:11" ht="40" x14ac:dyDescent="0.25">
      <c r="A1113" s="14" t="s">
        <v>1505</v>
      </c>
      <c r="B1113" s="14" t="s">
        <v>4436</v>
      </c>
      <c r="C1113" s="14" t="s">
        <v>4441</v>
      </c>
      <c r="D1113" s="16">
        <v>45827</v>
      </c>
      <c r="E1113" s="16">
        <v>45868</v>
      </c>
      <c r="F1113" s="14" t="s">
        <v>4442</v>
      </c>
      <c r="G1113" s="14" t="s">
        <v>4439</v>
      </c>
      <c r="H1113" s="14" t="s">
        <v>4440</v>
      </c>
      <c r="I1113" s="15">
        <v>320</v>
      </c>
      <c r="J1113" s="77">
        <v>2</v>
      </c>
      <c r="K1113" s="92"/>
    </row>
    <row r="1114" spans="1:11" ht="50" x14ac:dyDescent="0.25">
      <c r="A1114" s="14" t="s">
        <v>1505</v>
      </c>
      <c r="B1114" s="14" t="s">
        <v>4443</v>
      </c>
      <c r="C1114" s="14" t="s">
        <v>4444</v>
      </c>
      <c r="D1114" s="16">
        <v>45810</v>
      </c>
      <c r="E1114" s="16">
        <v>45868</v>
      </c>
      <c r="F1114" s="14" t="s">
        <v>4445</v>
      </c>
      <c r="G1114" s="14" t="s">
        <v>4446</v>
      </c>
      <c r="H1114" s="14" t="s">
        <v>4447</v>
      </c>
      <c r="I1114" s="15">
        <v>300</v>
      </c>
      <c r="J1114" s="77">
        <v>2</v>
      </c>
      <c r="K1114" s="92"/>
    </row>
    <row r="1115" spans="1:11" ht="50" x14ac:dyDescent="0.25">
      <c r="A1115" s="14" t="s">
        <v>1505</v>
      </c>
      <c r="B1115" s="14" t="s">
        <v>4443</v>
      </c>
      <c r="C1115" s="14" t="s">
        <v>4448</v>
      </c>
      <c r="D1115" s="16">
        <v>45824</v>
      </c>
      <c r="E1115" s="16">
        <v>45868</v>
      </c>
      <c r="F1115" s="14" t="s">
        <v>4449</v>
      </c>
      <c r="G1115" s="14" t="s">
        <v>4446</v>
      </c>
      <c r="H1115" s="14" t="s">
        <v>4447</v>
      </c>
      <c r="I1115" s="15">
        <v>200</v>
      </c>
      <c r="J1115" s="77">
        <v>2</v>
      </c>
      <c r="K1115" s="92"/>
    </row>
    <row r="1116" spans="1:11" ht="40" x14ac:dyDescent="0.25">
      <c r="A1116" s="14" t="s">
        <v>1505</v>
      </c>
      <c r="B1116" s="14" t="s">
        <v>4450</v>
      </c>
      <c r="C1116" s="14" t="s">
        <v>4451</v>
      </c>
      <c r="D1116" s="16">
        <v>45700</v>
      </c>
      <c r="E1116" s="16">
        <v>45868</v>
      </c>
      <c r="F1116" s="14" t="s">
        <v>4452</v>
      </c>
      <c r="G1116" s="14" t="s">
        <v>2022</v>
      </c>
      <c r="H1116" s="14" t="s">
        <v>2023</v>
      </c>
      <c r="I1116" s="15">
        <v>1338</v>
      </c>
      <c r="J1116" s="77">
        <v>2</v>
      </c>
      <c r="K1116" s="92"/>
    </row>
    <row r="1117" spans="1:11" ht="30" x14ac:dyDescent="0.25">
      <c r="A1117" s="14" t="s">
        <v>1505</v>
      </c>
      <c r="B1117" s="14" t="s">
        <v>4453</v>
      </c>
      <c r="C1117" s="14" t="s">
        <v>4454</v>
      </c>
      <c r="D1117" s="16">
        <v>45666</v>
      </c>
      <c r="E1117" s="16">
        <v>45868</v>
      </c>
      <c r="F1117" s="14" t="s">
        <v>4455</v>
      </c>
      <c r="G1117" s="14"/>
      <c r="H1117" s="14" t="s">
        <v>4456</v>
      </c>
      <c r="I1117" s="15">
        <v>370</v>
      </c>
      <c r="J1117" s="77">
        <v>2</v>
      </c>
      <c r="K1117" s="92"/>
    </row>
    <row r="1118" spans="1:11" ht="40" x14ac:dyDescent="0.25">
      <c r="A1118" s="14" t="s">
        <v>1505</v>
      </c>
      <c r="B1118" s="14" t="s">
        <v>4453</v>
      </c>
      <c r="C1118" s="14" t="s">
        <v>4457</v>
      </c>
      <c r="D1118" s="16">
        <v>45677</v>
      </c>
      <c r="E1118" s="16">
        <v>45868</v>
      </c>
      <c r="F1118" s="14" t="s">
        <v>4458</v>
      </c>
      <c r="G1118" s="14" t="s">
        <v>4459</v>
      </c>
      <c r="H1118" s="14" t="s">
        <v>4460</v>
      </c>
      <c r="I1118" s="15">
        <v>29</v>
      </c>
      <c r="J1118" s="77">
        <v>2</v>
      </c>
      <c r="K1118" s="92"/>
    </row>
    <row r="1119" spans="1:11" ht="30" x14ac:dyDescent="0.25">
      <c r="A1119" s="14" t="s">
        <v>1505</v>
      </c>
      <c r="B1119" s="14" t="s">
        <v>4453</v>
      </c>
      <c r="C1119" s="14" t="s">
        <v>4461</v>
      </c>
      <c r="D1119" s="16">
        <v>45713</v>
      </c>
      <c r="E1119" s="16">
        <v>45868</v>
      </c>
      <c r="F1119" s="14" t="s">
        <v>4455</v>
      </c>
      <c r="G1119" s="14"/>
      <c r="H1119" s="14" t="s">
        <v>4456</v>
      </c>
      <c r="I1119" s="15">
        <v>120</v>
      </c>
      <c r="J1119" s="77">
        <v>2</v>
      </c>
      <c r="K1119" s="92"/>
    </row>
    <row r="1120" spans="1:11" ht="40" x14ac:dyDescent="0.25">
      <c r="A1120" s="14" t="s">
        <v>1505</v>
      </c>
      <c r="B1120" s="14" t="s">
        <v>4453</v>
      </c>
      <c r="C1120" s="14" t="s">
        <v>4462</v>
      </c>
      <c r="D1120" s="16">
        <v>45767</v>
      </c>
      <c r="E1120" s="16">
        <v>45868</v>
      </c>
      <c r="F1120" s="14" t="s">
        <v>4463</v>
      </c>
      <c r="G1120" s="14" t="s">
        <v>4173</v>
      </c>
      <c r="H1120" s="14" t="s">
        <v>4174</v>
      </c>
      <c r="I1120" s="15">
        <v>151</v>
      </c>
      <c r="J1120" s="77">
        <v>2</v>
      </c>
      <c r="K1120" s="92"/>
    </row>
    <row r="1121" spans="1:11" ht="40" x14ac:dyDescent="0.25">
      <c r="A1121" s="14" t="s">
        <v>1505</v>
      </c>
      <c r="B1121" s="14" t="s">
        <v>4453</v>
      </c>
      <c r="C1121" s="14" t="s">
        <v>4464</v>
      </c>
      <c r="D1121" s="16">
        <v>45783</v>
      </c>
      <c r="E1121" s="16">
        <v>45868</v>
      </c>
      <c r="F1121" s="14" t="s">
        <v>4465</v>
      </c>
      <c r="G1121" s="14" t="s">
        <v>4466</v>
      </c>
      <c r="H1121" s="14" t="s">
        <v>4467</v>
      </c>
      <c r="I1121" s="15">
        <v>53</v>
      </c>
      <c r="J1121" s="77">
        <v>2</v>
      </c>
      <c r="K1121" s="92"/>
    </row>
    <row r="1122" spans="1:11" ht="40" x14ac:dyDescent="0.25">
      <c r="A1122" s="14" t="s">
        <v>1505</v>
      </c>
      <c r="B1122" s="14" t="s">
        <v>4453</v>
      </c>
      <c r="C1122" s="14" t="s">
        <v>4468</v>
      </c>
      <c r="D1122" s="16">
        <v>45817</v>
      </c>
      <c r="E1122" s="16">
        <v>45868</v>
      </c>
      <c r="F1122" s="14" t="s">
        <v>4465</v>
      </c>
      <c r="G1122" s="14" t="s">
        <v>4466</v>
      </c>
      <c r="H1122" s="14" t="s">
        <v>4467</v>
      </c>
      <c r="I1122" s="15">
        <v>53</v>
      </c>
      <c r="J1122" s="77">
        <v>2</v>
      </c>
      <c r="K1122" s="92"/>
    </row>
    <row r="1123" spans="1:11" ht="40" x14ac:dyDescent="0.25">
      <c r="A1123" s="14" t="s">
        <v>1505</v>
      </c>
      <c r="B1123" s="14" t="s">
        <v>4453</v>
      </c>
      <c r="C1123" s="14" t="s">
        <v>4469</v>
      </c>
      <c r="D1123" s="16">
        <v>45813</v>
      </c>
      <c r="E1123" s="16">
        <v>45868</v>
      </c>
      <c r="F1123" s="14" t="s">
        <v>4463</v>
      </c>
      <c r="G1123" s="14"/>
      <c r="H1123" s="14" t="s">
        <v>2649</v>
      </c>
      <c r="I1123" s="15">
        <v>208</v>
      </c>
      <c r="J1123" s="77">
        <v>2</v>
      </c>
      <c r="K1123" s="92"/>
    </row>
    <row r="1124" spans="1:11" ht="20" x14ac:dyDescent="0.25">
      <c r="A1124" s="14" t="s">
        <v>1505</v>
      </c>
      <c r="B1124" s="14" t="s">
        <v>4470</v>
      </c>
      <c r="C1124" s="14" t="s">
        <v>4471</v>
      </c>
      <c r="D1124" s="16">
        <v>45868</v>
      </c>
      <c r="E1124" s="16"/>
      <c r="F1124" s="14" t="s">
        <v>4472</v>
      </c>
      <c r="G1124" s="14" t="s">
        <v>1976</v>
      </c>
      <c r="H1124" s="14" t="s">
        <v>1977</v>
      </c>
      <c r="I1124" s="15">
        <v>164</v>
      </c>
      <c r="J1124" s="77">
        <v>2</v>
      </c>
      <c r="K1124" s="92"/>
    </row>
    <row r="1125" spans="1:11" ht="90" x14ac:dyDescent="0.25">
      <c r="A1125" s="14" t="s">
        <v>1505</v>
      </c>
      <c r="B1125" s="14" t="s">
        <v>4473</v>
      </c>
      <c r="C1125" s="14" t="s">
        <v>4474</v>
      </c>
      <c r="D1125" s="16">
        <v>45674</v>
      </c>
      <c r="E1125" s="16">
        <v>45868</v>
      </c>
      <c r="F1125" s="14" t="s">
        <v>4475</v>
      </c>
      <c r="G1125" s="14" t="s">
        <v>4476</v>
      </c>
      <c r="H1125" s="14" t="s">
        <v>4477</v>
      </c>
      <c r="I1125" s="15">
        <v>97.2</v>
      </c>
      <c r="J1125" s="77">
        <v>2</v>
      </c>
      <c r="K1125" s="92"/>
    </row>
    <row r="1126" spans="1:11" ht="100" x14ac:dyDescent="0.25">
      <c r="A1126" s="14" t="s">
        <v>1505</v>
      </c>
      <c r="B1126" s="14" t="s">
        <v>4473</v>
      </c>
      <c r="C1126" s="14" t="s">
        <v>4474</v>
      </c>
      <c r="D1126" s="16">
        <v>45677</v>
      </c>
      <c r="E1126" s="16">
        <v>45868</v>
      </c>
      <c r="F1126" s="14" t="s">
        <v>4478</v>
      </c>
      <c r="G1126" s="14" t="s">
        <v>4476</v>
      </c>
      <c r="H1126" s="14" t="s">
        <v>1610</v>
      </c>
      <c r="I1126" s="15">
        <v>61.64</v>
      </c>
      <c r="J1126" s="77">
        <v>2</v>
      </c>
      <c r="K1126" s="92"/>
    </row>
    <row r="1127" spans="1:11" ht="100" x14ac:dyDescent="0.25">
      <c r="A1127" s="14" t="s">
        <v>1505</v>
      </c>
      <c r="B1127" s="14" t="s">
        <v>4473</v>
      </c>
      <c r="C1127" s="14" t="s">
        <v>4474</v>
      </c>
      <c r="D1127" s="16">
        <v>45677</v>
      </c>
      <c r="E1127" s="16">
        <v>45868</v>
      </c>
      <c r="F1127" s="14" t="s">
        <v>4479</v>
      </c>
      <c r="G1127" s="14" t="s">
        <v>4476</v>
      </c>
      <c r="H1127" s="14" t="s">
        <v>4480</v>
      </c>
      <c r="I1127" s="15">
        <v>99.36</v>
      </c>
      <c r="J1127" s="77">
        <v>2</v>
      </c>
      <c r="K1127" s="92"/>
    </row>
    <row r="1128" spans="1:11" ht="30" x14ac:dyDescent="0.25">
      <c r="A1128" s="14" t="s">
        <v>1505</v>
      </c>
      <c r="B1128" s="14" t="s">
        <v>4473</v>
      </c>
      <c r="C1128" s="14" t="s">
        <v>4474</v>
      </c>
      <c r="D1128" s="16">
        <v>45691</v>
      </c>
      <c r="E1128" s="16">
        <v>45868</v>
      </c>
      <c r="F1128" s="14" t="s">
        <v>4481</v>
      </c>
      <c r="G1128" s="14"/>
      <c r="H1128" s="14" t="s">
        <v>4477</v>
      </c>
      <c r="I1128" s="15">
        <v>46</v>
      </c>
      <c r="J1128" s="77">
        <v>2</v>
      </c>
      <c r="K1128" s="92"/>
    </row>
    <row r="1129" spans="1:11" ht="30" x14ac:dyDescent="0.25">
      <c r="A1129" s="14" t="s">
        <v>1505</v>
      </c>
      <c r="B1129" s="14" t="s">
        <v>4473</v>
      </c>
      <c r="C1129" s="14" t="s">
        <v>4474</v>
      </c>
      <c r="D1129" s="16">
        <v>45691</v>
      </c>
      <c r="E1129" s="16">
        <v>45868</v>
      </c>
      <c r="F1129" s="14" t="s">
        <v>4481</v>
      </c>
      <c r="G1129" s="14"/>
      <c r="H1129" s="14" t="s">
        <v>4482</v>
      </c>
      <c r="I1129" s="15">
        <v>59.8</v>
      </c>
      <c r="J1129" s="77">
        <v>2</v>
      </c>
      <c r="K1129" s="92"/>
    </row>
    <row r="1130" spans="1:11" ht="30" x14ac:dyDescent="0.25">
      <c r="A1130" s="14" t="s">
        <v>1505</v>
      </c>
      <c r="B1130" s="14" t="s">
        <v>4483</v>
      </c>
      <c r="C1130" s="14" t="s">
        <v>4484</v>
      </c>
      <c r="D1130" s="16">
        <v>45868</v>
      </c>
      <c r="E1130" s="16"/>
      <c r="F1130" s="14" t="s">
        <v>4485</v>
      </c>
      <c r="G1130" s="14" t="s">
        <v>1922</v>
      </c>
      <c r="H1130" s="14" t="s">
        <v>1923</v>
      </c>
      <c r="I1130" s="15">
        <v>664.5</v>
      </c>
      <c r="J1130" s="77">
        <v>3</v>
      </c>
      <c r="K1130" s="92"/>
    </row>
    <row r="1131" spans="1:11" ht="40" x14ac:dyDescent="0.25">
      <c r="A1131" s="14" t="s">
        <v>1505</v>
      </c>
      <c r="B1131" s="14" t="s">
        <v>4483</v>
      </c>
      <c r="C1131" s="14" t="s">
        <v>4483</v>
      </c>
      <c r="D1131" s="16">
        <v>45883</v>
      </c>
      <c r="E1131" s="16"/>
      <c r="F1131" s="14" t="s">
        <v>4486</v>
      </c>
      <c r="G1131" s="14"/>
      <c r="H1131" s="14" t="s">
        <v>1534</v>
      </c>
      <c r="I1131" s="15">
        <v>128.57</v>
      </c>
      <c r="J1131" s="77">
        <v>3</v>
      </c>
      <c r="K1131" s="92"/>
    </row>
    <row r="1132" spans="1:11" ht="20" x14ac:dyDescent="0.25">
      <c r="A1132" s="14" t="s">
        <v>1505</v>
      </c>
      <c r="B1132" s="14" t="s">
        <v>4487</v>
      </c>
      <c r="C1132" s="14" t="s">
        <v>3503</v>
      </c>
      <c r="D1132" s="16">
        <v>45868</v>
      </c>
      <c r="E1132" s="16"/>
      <c r="F1132" s="14" t="s">
        <v>4488</v>
      </c>
      <c r="G1132" s="14" t="s">
        <v>4489</v>
      </c>
      <c r="H1132" s="14" t="s">
        <v>4490</v>
      </c>
      <c r="I1132" s="15">
        <v>2536.6</v>
      </c>
      <c r="J1132" s="77">
        <v>5</v>
      </c>
      <c r="K1132" s="92"/>
    </row>
    <row r="1133" spans="1:11" ht="12.5" x14ac:dyDescent="0.25">
      <c r="A1133" s="14" t="s">
        <v>1505</v>
      </c>
      <c r="B1133" s="14" t="s">
        <v>4491</v>
      </c>
      <c r="C1133" s="14" t="s">
        <v>4492</v>
      </c>
      <c r="D1133" s="16">
        <v>45868</v>
      </c>
      <c r="E1133" s="16"/>
      <c r="F1133" s="14" t="s">
        <v>4493</v>
      </c>
      <c r="G1133" s="14" t="s">
        <v>2563</v>
      </c>
      <c r="H1133" s="14" t="s">
        <v>2564</v>
      </c>
      <c r="I1133" s="15">
        <v>809.67</v>
      </c>
      <c r="J1133" s="77">
        <v>4</v>
      </c>
      <c r="K1133" s="92"/>
    </row>
    <row r="1134" spans="1:11" ht="30" x14ac:dyDescent="0.25">
      <c r="A1134" s="14" t="s">
        <v>1505</v>
      </c>
      <c r="B1134" s="14" t="s">
        <v>4494</v>
      </c>
      <c r="C1134" s="14" t="s">
        <v>4495</v>
      </c>
      <c r="D1134" s="16">
        <v>45868</v>
      </c>
      <c r="E1134" s="16"/>
      <c r="F1134" s="14" t="s">
        <v>4496</v>
      </c>
      <c r="G1134" s="14" t="s">
        <v>3500</v>
      </c>
      <c r="H1134" s="14" t="s">
        <v>3501</v>
      </c>
      <c r="I1134" s="15">
        <v>1950</v>
      </c>
      <c r="J1134" s="77">
        <v>2</v>
      </c>
      <c r="K1134" s="92"/>
    </row>
    <row r="1135" spans="1:11" ht="30" x14ac:dyDescent="0.25">
      <c r="A1135" s="14" t="s">
        <v>1505</v>
      </c>
      <c r="B1135" s="14" t="s">
        <v>4497</v>
      </c>
      <c r="C1135" s="14" t="s">
        <v>4498</v>
      </c>
      <c r="D1135" s="16">
        <v>45868</v>
      </c>
      <c r="E1135" s="16"/>
      <c r="F1135" s="14" t="s">
        <v>4499</v>
      </c>
      <c r="G1135" s="14" t="s">
        <v>3500</v>
      </c>
      <c r="H1135" s="14" t="s">
        <v>3501</v>
      </c>
      <c r="I1135" s="15">
        <v>2150</v>
      </c>
      <c r="J1135" s="77">
        <v>2</v>
      </c>
      <c r="K1135" s="92"/>
    </row>
    <row r="1136" spans="1:11" ht="20" x14ac:dyDescent="0.25">
      <c r="A1136" s="14" t="s">
        <v>1505</v>
      </c>
      <c r="B1136" s="14" t="s">
        <v>4500</v>
      </c>
      <c r="C1136" s="14" t="s">
        <v>4501</v>
      </c>
      <c r="D1136" s="16">
        <v>45868</v>
      </c>
      <c r="E1136" s="16"/>
      <c r="F1136" s="14" t="s">
        <v>4502</v>
      </c>
      <c r="G1136" s="14" t="s">
        <v>4503</v>
      </c>
      <c r="H1136" s="14" t="s">
        <v>4504</v>
      </c>
      <c r="I1136" s="15">
        <v>966</v>
      </c>
      <c r="J1136" s="77">
        <v>5</v>
      </c>
      <c r="K1136" s="92"/>
    </row>
    <row r="1137" spans="1:11" ht="20" x14ac:dyDescent="0.25">
      <c r="A1137" s="14" t="s">
        <v>1505</v>
      </c>
      <c r="B1137" s="14" t="s">
        <v>4505</v>
      </c>
      <c r="C1137" s="14" t="s">
        <v>4506</v>
      </c>
      <c r="D1137" s="16">
        <v>45868</v>
      </c>
      <c r="E1137" s="16"/>
      <c r="F1137" s="14" t="s">
        <v>4507</v>
      </c>
      <c r="G1137" s="14" t="s">
        <v>4005</v>
      </c>
      <c r="H1137" s="14" t="s">
        <v>4006</v>
      </c>
      <c r="I1137" s="15">
        <v>600</v>
      </c>
      <c r="J1137" s="77">
        <v>3</v>
      </c>
      <c r="K1137" s="92"/>
    </row>
    <row r="1138" spans="1:11" ht="20" x14ac:dyDescent="0.25">
      <c r="A1138" s="14" t="s">
        <v>1505</v>
      </c>
      <c r="B1138" s="14" t="s">
        <v>4508</v>
      </c>
      <c r="C1138" s="14" t="s">
        <v>1724</v>
      </c>
      <c r="D1138" s="16">
        <v>45868</v>
      </c>
      <c r="E1138" s="16"/>
      <c r="F1138" s="14" t="s">
        <v>4509</v>
      </c>
      <c r="G1138" s="14" t="s">
        <v>2567</v>
      </c>
      <c r="H1138" s="14" t="s">
        <v>2568</v>
      </c>
      <c r="I1138" s="15">
        <v>540</v>
      </c>
      <c r="J1138" s="77">
        <v>2</v>
      </c>
      <c r="K1138" s="92"/>
    </row>
    <row r="1139" spans="1:11" ht="50" x14ac:dyDescent="0.25">
      <c r="A1139" s="14" t="s">
        <v>1505</v>
      </c>
      <c r="B1139" s="14" t="s">
        <v>4510</v>
      </c>
      <c r="C1139" s="14" t="s">
        <v>4511</v>
      </c>
      <c r="D1139" s="16">
        <v>45868</v>
      </c>
      <c r="E1139" s="16"/>
      <c r="F1139" s="14" t="s">
        <v>4512</v>
      </c>
      <c r="G1139" s="14" t="s">
        <v>1799</v>
      </c>
      <c r="H1139" s="14" t="s">
        <v>1956</v>
      </c>
      <c r="I1139" s="15">
        <v>1979.43</v>
      </c>
      <c r="J1139" s="77">
        <v>4</v>
      </c>
      <c r="K1139" s="92"/>
    </row>
    <row r="1140" spans="1:11" ht="40" x14ac:dyDescent="0.25">
      <c r="A1140" s="14" t="s">
        <v>1505</v>
      </c>
      <c r="B1140" s="14" t="s">
        <v>4513</v>
      </c>
      <c r="C1140" s="14" t="s">
        <v>4513</v>
      </c>
      <c r="D1140" s="16">
        <v>45868</v>
      </c>
      <c r="E1140" s="16"/>
      <c r="F1140" s="14" t="s">
        <v>4514</v>
      </c>
      <c r="G1140" s="14"/>
      <c r="H1140" s="14" t="s">
        <v>4515</v>
      </c>
      <c r="I1140" s="15">
        <v>1260</v>
      </c>
      <c r="J1140" s="77">
        <v>2</v>
      </c>
      <c r="K1140" s="92"/>
    </row>
    <row r="1141" spans="1:11" ht="30" x14ac:dyDescent="0.25">
      <c r="A1141" s="14" t="s">
        <v>1505</v>
      </c>
      <c r="B1141" s="14" t="s">
        <v>4516</v>
      </c>
      <c r="C1141" s="14" t="s">
        <v>4517</v>
      </c>
      <c r="D1141" s="16">
        <v>45868</v>
      </c>
      <c r="E1141" s="16"/>
      <c r="F1141" s="14" t="s">
        <v>4518</v>
      </c>
      <c r="G1141" s="14" t="s">
        <v>2944</v>
      </c>
      <c r="H1141" s="14" t="s">
        <v>2945</v>
      </c>
      <c r="I1141" s="15">
        <v>200</v>
      </c>
      <c r="J1141" s="77">
        <v>2</v>
      </c>
      <c r="K1141" s="92"/>
    </row>
    <row r="1142" spans="1:11" ht="30" x14ac:dyDescent="0.25">
      <c r="A1142" s="14" t="s">
        <v>1505</v>
      </c>
      <c r="B1142" s="14" t="s">
        <v>4519</v>
      </c>
      <c r="C1142" s="14" t="s">
        <v>4520</v>
      </c>
      <c r="D1142" s="16">
        <v>45852</v>
      </c>
      <c r="E1142" s="16">
        <v>45868</v>
      </c>
      <c r="F1142" s="14" t="s">
        <v>4521</v>
      </c>
      <c r="G1142" s="14" t="s">
        <v>1976</v>
      </c>
      <c r="H1142" s="14" t="s">
        <v>1977</v>
      </c>
      <c r="I1142" s="15">
        <v>239.91</v>
      </c>
      <c r="J1142" s="77">
        <v>2</v>
      </c>
      <c r="K1142" s="92"/>
    </row>
    <row r="1143" spans="1:11" ht="12.5" x14ac:dyDescent="0.25">
      <c r="A1143" s="14" t="s">
        <v>1505</v>
      </c>
      <c r="B1143" s="14" t="s">
        <v>4522</v>
      </c>
      <c r="C1143" s="14" t="s">
        <v>4523</v>
      </c>
      <c r="D1143" s="16">
        <v>45855</v>
      </c>
      <c r="E1143" s="16">
        <v>45868</v>
      </c>
      <c r="F1143" s="14" t="s">
        <v>4524</v>
      </c>
      <c r="G1143" s="14" t="s">
        <v>3253</v>
      </c>
      <c r="H1143" s="14" t="s">
        <v>3254</v>
      </c>
      <c r="I1143" s="15">
        <v>876.87</v>
      </c>
      <c r="J1143" s="77">
        <v>4</v>
      </c>
      <c r="K1143" s="92"/>
    </row>
    <row r="1144" spans="1:11" ht="30" x14ac:dyDescent="0.25">
      <c r="A1144" s="14" t="s">
        <v>1505</v>
      </c>
      <c r="B1144" s="14" t="s">
        <v>4525</v>
      </c>
      <c r="C1144" s="14" t="s">
        <v>4526</v>
      </c>
      <c r="D1144" s="16">
        <v>45802</v>
      </c>
      <c r="E1144" s="16">
        <v>45868</v>
      </c>
      <c r="F1144" s="14" t="s">
        <v>4527</v>
      </c>
      <c r="G1144" s="14" t="s">
        <v>1835</v>
      </c>
      <c r="H1144" s="14" t="s">
        <v>1549</v>
      </c>
      <c r="I1144" s="15">
        <v>153</v>
      </c>
      <c r="J1144" s="77">
        <v>2</v>
      </c>
      <c r="K1144" s="92"/>
    </row>
    <row r="1145" spans="1:11" ht="30" x14ac:dyDescent="0.25">
      <c r="A1145" s="14" t="s">
        <v>1505</v>
      </c>
      <c r="B1145" s="14" t="s">
        <v>4525</v>
      </c>
      <c r="C1145" s="14" t="s">
        <v>4528</v>
      </c>
      <c r="D1145" s="16">
        <v>45815</v>
      </c>
      <c r="E1145" s="16">
        <v>45868</v>
      </c>
      <c r="F1145" s="14" t="s">
        <v>4529</v>
      </c>
      <c r="G1145" s="14" t="s">
        <v>4530</v>
      </c>
      <c r="H1145" s="14" t="s">
        <v>4531</v>
      </c>
      <c r="I1145" s="15">
        <v>8.9</v>
      </c>
      <c r="J1145" s="77">
        <v>2</v>
      </c>
      <c r="K1145" s="92"/>
    </row>
    <row r="1146" spans="1:11" ht="30" x14ac:dyDescent="0.25">
      <c r="A1146" s="14" t="s">
        <v>1505</v>
      </c>
      <c r="B1146" s="14" t="s">
        <v>4525</v>
      </c>
      <c r="C1146" s="14" t="s">
        <v>4532</v>
      </c>
      <c r="D1146" s="16">
        <v>45812</v>
      </c>
      <c r="E1146" s="16">
        <v>45868</v>
      </c>
      <c r="F1146" s="14" t="s">
        <v>4533</v>
      </c>
      <c r="G1146" s="14" t="s">
        <v>4534</v>
      </c>
      <c r="H1146" s="14" t="s">
        <v>4535</v>
      </c>
      <c r="I1146" s="15">
        <v>24.95</v>
      </c>
      <c r="J1146" s="77">
        <v>2</v>
      </c>
      <c r="K1146" s="92"/>
    </row>
    <row r="1147" spans="1:11" ht="40" x14ac:dyDescent="0.25">
      <c r="A1147" s="14" t="s">
        <v>1505</v>
      </c>
      <c r="B1147" s="14" t="s">
        <v>4536</v>
      </c>
      <c r="C1147" s="14" t="s">
        <v>4537</v>
      </c>
      <c r="D1147" s="16">
        <v>45716</v>
      </c>
      <c r="E1147" s="16">
        <v>45868</v>
      </c>
      <c r="F1147" s="14" t="s">
        <v>4538</v>
      </c>
      <c r="G1147" s="14" t="s">
        <v>4539</v>
      </c>
      <c r="H1147" s="14" t="s">
        <v>2980</v>
      </c>
      <c r="I1147" s="15">
        <v>193</v>
      </c>
      <c r="J1147" s="77">
        <v>3</v>
      </c>
      <c r="K1147" s="92"/>
    </row>
    <row r="1148" spans="1:11" ht="70" x14ac:dyDescent="0.25">
      <c r="A1148" s="14" t="s">
        <v>1505</v>
      </c>
      <c r="B1148" s="14" t="s">
        <v>4540</v>
      </c>
      <c r="C1148" s="14" t="s">
        <v>4541</v>
      </c>
      <c r="D1148" s="16">
        <v>45666</v>
      </c>
      <c r="E1148" s="16">
        <v>45868</v>
      </c>
      <c r="F1148" s="14" t="s">
        <v>4542</v>
      </c>
      <c r="G1148" s="14"/>
      <c r="H1148" s="14" t="s">
        <v>4543</v>
      </c>
      <c r="I1148" s="15">
        <v>1300</v>
      </c>
      <c r="J1148" s="77">
        <v>2</v>
      </c>
      <c r="K1148" s="92"/>
    </row>
    <row r="1149" spans="1:11" ht="30" x14ac:dyDescent="0.25">
      <c r="A1149" s="14" t="s">
        <v>1505</v>
      </c>
      <c r="B1149" s="14" t="s">
        <v>4544</v>
      </c>
      <c r="C1149" s="14" t="s">
        <v>4545</v>
      </c>
      <c r="D1149" s="16">
        <v>45799</v>
      </c>
      <c r="E1149" s="16">
        <v>45868</v>
      </c>
      <c r="F1149" s="14" t="s">
        <v>4546</v>
      </c>
      <c r="G1149" s="14" t="s">
        <v>2944</v>
      </c>
      <c r="H1149" s="14" t="s">
        <v>2945</v>
      </c>
      <c r="I1149" s="15">
        <v>40</v>
      </c>
      <c r="J1149" s="77">
        <v>2</v>
      </c>
      <c r="K1149" s="92"/>
    </row>
    <row r="1150" spans="1:11" ht="40" x14ac:dyDescent="0.25">
      <c r="A1150" s="14" t="s">
        <v>1505</v>
      </c>
      <c r="B1150" s="14" t="s">
        <v>4544</v>
      </c>
      <c r="C1150" s="14" t="s">
        <v>4547</v>
      </c>
      <c r="D1150" s="16">
        <v>45782</v>
      </c>
      <c r="E1150" s="16">
        <v>45868</v>
      </c>
      <c r="F1150" s="14" t="s">
        <v>4548</v>
      </c>
      <c r="G1150" s="14" t="s">
        <v>4549</v>
      </c>
      <c r="H1150" s="14" t="s">
        <v>4550</v>
      </c>
      <c r="I1150" s="15">
        <v>26.99</v>
      </c>
      <c r="J1150" s="77">
        <v>2</v>
      </c>
      <c r="K1150" s="92"/>
    </row>
    <row r="1151" spans="1:11" ht="20" x14ac:dyDescent="0.25">
      <c r="A1151" s="14" t="s">
        <v>1505</v>
      </c>
      <c r="B1151" s="14" t="s">
        <v>4551</v>
      </c>
      <c r="C1151" s="14" t="s">
        <v>4049</v>
      </c>
      <c r="D1151" s="16">
        <v>45868</v>
      </c>
      <c r="E1151" s="16"/>
      <c r="F1151" s="14" t="s">
        <v>4552</v>
      </c>
      <c r="G1151" s="14" t="s">
        <v>4553</v>
      </c>
      <c r="H1151" s="14" t="s">
        <v>4554</v>
      </c>
      <c r="I1151" s="15">
        <v>1000</v>
      </c>
      <c r="J1151" s="77">
        <v>5</v>
      </c>
      <c r="K1151" s="92"/>
    </row>
    <row r="1152" spans="1:11" ht="30" x14ac:dyDescent="0.25">
      <c r="A1152" s="14" t="s">
        <v>1505</v>
      </c>
      <c r="B1152" s="14" t="s">
        <v>4555</v>
      </c>
      <c r="C1152" s="14" t="s">
        <v>4556</v>
      </c>
      <c r="D1152" s="16">
        <v>45868</v>
      </c>
      <c r="E1152" s="16"/>
      <c r="F1152" s="14" t="s">
        <v>4557</v>
      </c>
      <c r="G1152" s="14" t="s">
        <v>4558</v>
      </c>
      <c r="H1152" s="14" t="s">
        <v>4559</v>
      </c>
      <c r="I1152" s="15">
        <v>738</v>
      </c>
      <c r="J1152" s="77">
        <v>5</v>
      </c>
      <c r="K1152" s="92"/>
    </row>
    <row r="1153" spans="1:11" ht="20" x14ac:dyDescent="0.25">
      <c r="A1153" s="14" t="s">
        <v>1505</v>
      </c>
      <c r="B1153" s="14" t="s">
        <v>4560</v>
      </c>
      <c r="C1153" s="14" t="s">
        <v>4561</v>
      </c>
      <c r="D1153" s="16">
        <v>45868</v>
      </c>
      <c r="E1153" s="16"/>
      <c r="F1153" s="14" t="s">
        <v>4562</v>
      </c>
      <c r="G1153" s="14" t="s">
        <v>3321</v>
      </c>
      <c r="H1153" s="14" t="s">
        <v>3322</v>
      </c>
      <c r="I1153" s="15">
        <v>291.60000000000002</v>
      </c>
      <c r="J1153" s="77">
        <v>2</v>
      </c>
      <c r="K1153" s="92"/>
    </row>
    <row r="1154" spans="1:11" ht="30" x14ac:dyDescent="0.25">
      <c r="A1154" s="14" t="s">
        <v>1505</v>
      </c>
      <c r="B1154" s="14" t="s">
        <v>4560</v>
      </c>
      <c r="C1154" s="14" t="s">
        <v>4560</v>
      </c>
      <c r="D1154" s="16">
        <v>45883</v>
      </c>
      <c r="E1154" s="16"/>
      <c r="F1154" s="14" t="s">
        <v>4563</v>
      </c>
      <c r="G1154" s="14"/>
      <c r="H1154" s="14" t="s">
        <v>1534</v>
      </c>
      <c r="I1154" s="15">
        <v>68.400000000000006</v>
      </c>
      <c r="J1154" s="77">
        <v>2</v>
      </c>
      <c r="K1154" s="92"/>
    </row>
    <row r="1155" spans="1:11" ht="20" x14ac:dyDescent="0.25">
      <c r="A1155" s="14" t="s">
        <v>1505</v>
      </c>
      <c r="B1155" s="14" t="s">
        <v>4564</v>
      </c>
      <c r="C1155" s="14" t="s">
        <v>4565</v>
      </c>
      <c r="D1155" s="16">
        <v>45868</v>
      </c>
      <c r="E1155" s="16"/>
      <c r="F1155" s="14" t="s">
        <v>4566</v>
      </c>
      <c r="G1155" s="14" t="s">
        <v>3468</v>
      </c>
      <c r="H1155" s="14" t="s">
        <v>3469</v>
      </c>
      <c r="I1155" s="15">
        <v>44.28</v>
      </c>
      <c r="J1155" s="77">
        <v>5</v>
      </c>
      <c r="K1155" s="92"/>
    </row>
    <row r="1156" spans="1:11" ht="20" x14ac:dyDescent="0.25">
      <c r="A1156" s="14" t="s">
        <v>1505</v>
      </c>
      <c r="B1156" s="14" t="s">
        <v>4567</v>
      </c>
      <c r="C1156" s="14" t="s">
        <v>2574</v>
      </c>
      <c r="D1156" s="16">
        <v>45868</v>
      </c>
      <c r="E1156" s="16"/>
      <c r="F1156" s="14" t="s">
        <v>4568</v>
      </c>
      <c r="G1156" s="14" t="s">
        <v>4569</v>
      </c>
      <c r="H1156" s="14" t="s">
        <v>4570</v>
      </c>
      <c r="I1156" s="15">
        <v>600</v>
      </c>
      <c r="J1156" s="77">
        <v>5</v>
      </c>
      <c r="K1156" s="92"/>
    </row>
    <row r="1157" spans="1:11" ht="20" x14ac:dyDescent="0.25">
      <c r="A1157" s="14" t="s">
        <v>1505</v>
      </c>
      <c r="B1157" s="14" t="s">
        <v>4571</v>
      </c>
      <c r="C1157" s="14" t="s">
        <v>4572</v>
      </c>
      <c r="D1157" s="16">
        <v>45868</v>
      </c>
      <c r="E1157" s="16"/>
      <c r="F1157" s="14" t="s">
        <v>4573</v>
      </c>
      <c r="G1157" s="14" t="s">
        <v>1819</v>
      </c>
      <c r="H1157" s="14" t="s">
        <v>1820</v>
      </c>
      <c r="I1157" s="15">
        <v>450</v>
      </c>
      <c r="J1157" s="77">
        <v>5</v>
      </c>
      <c r="K1157" s="92"/>
    </row>
    <row r="1158" spans="1:11" ht="20" x14ac:dyDescent="0.25">
      <c r="A1158" s="14" t="s">
        <v>1505</v>
      </c>
      <c r="B1158" s="14" t="s">
        <v>4574</v>
      </c>
      <c r="C1158" s="14" t="s">
        <v>4574</v>
      </c>
      <c r="D1158" s="16">
        <v>45891</v>
      </c>
      <c r="E1158" s="16"/>
      <c r="F1158" s="14" t="s">
        <v>4575</v>
      </c>
      <c r="G1158" s="14"/>
      <c r="H1158" s="14" t="s">
        <v>1534</v>
      </c>
      <c r="I1158" s="15">
        <v>103.5</v>
      </c>
      <c r="J1158" s="77">
        <v>5</v>
      </c>
      <c r="K1158" s="92"/>
    </row>
    <row r="1159" spans="1:11" ht="30" x14ac:dyDescent="0.25">
      <c r="A1159" s="14" t="s">
        <v>1505</v>
      </c>
      <c r="B1159" s="14" t="s">
        <v>4576</v>
      </c>
      <c r="C1159" s="14" t="s">
        <v>4577</v>
      </c>
      <c r="D1159" s="16">
        <v>45869</v>
      </c>
      <c r="E1159" s="16"/>
      <c r="F1159" s="14" t="s">
        <v>4578</v>
      </c>
      <c r="G1159" s="14" t="s">
        <v>4579</v>
      </c>
      <c r="H1159" s="14" t="s">
        <v>4580</v>
      </c>
      <c r="I1159" s="15">
        <v>1938.48</v>
      </c>
      <c r="J1159" s="77">
        <v>5</v>
      </c>
      <c r="K1159" s="92"/>
    </row>
    <row r="1160" spans="1:11" ht="12.5" x14ac:dyDescent="0.25">
      <c r="A1160" s="14" t="s">
        <v>1505</v>
      </c>
      <c r="B1160" s="14" t="s">
        <v>4581</v>
      </c>
      <c r="C1160" s="14" t="s">
        <v>4582</v>
      </c>
      <c r="D1160" s="16">
        <v>45869</v>
      </c>
      <c r="E1160" s="16"/>
      <c r="F1160" s="14" t="s">
        <v>1593</v>
      </c>
      <c r="G1160" s="14" t="s">
        <v>1583</v>
      </c>
      <c r="H1160" s="14" t="s">
        <v>1584</v>
      </c>
      <c r="I1160" s="15">
        <v>7</v>
      </c>
      <c r="J1160" s="77">
        <v>4</v>
      </c>
      <c r="K1160" s="92"/>
    </row>
    <row r="1161" spans="1:11" ht="12.5" x14ac:dyDescent="0.25">
      <c r="A1161" s="14" t="s">
        <v>1505</v>
      </c>
      <c r="B1161" s="14" t="s">
        <v>4583</v>
      </c>
      <c r="C1161" s="14" t="s">
        <v>4584</v>
      </c>
      <c r="D1161" s="16">
        <v>45869</v>
      </c>
      <c r="E1161" s="16"/>
      <c r="F1161" s="14" t="s">
        <v>2674</v>
      </c>
      <c r="G1161" s="14" t="s">
        <v>1583</v>
      </c>
      <c r="H1161" s="14" t="s">
        <v>1584</v>
      </c>
      <c r="I1161" s="15">
        <v>137.5</v>
      </c>
      <c r="J1161" s="77">
        <v>4</v>
      </c>
      <c r="K1161" s="92"/>
    </row>
    <row r="1162" spans="1:11" ht="12.5" x14ac:dyDescent="0.25">
      <c r="A1162" s="14" t="s">
        <v>1505</v>
      </c>
      <c r="B1162" s="14" t="s">
        <v>4585</v>
      </c>
      <c r="C1162" s="14" t="s">
        <v>4586</v>
      </c>
      <c r="D1162" s="16">
        <v>45869</v>
      </c>
      <c r="E1162" s="16"/>
      <c r="F1162" s="14" t="s">
        <v>2677</v>
      </c>
      <c r="G1162" s="14" t="s">
        <v>1583</v>
      </c>
      <c r="H1162" s="14" t="s">
        <v>1584</v>
      </c>
      <c r="I1162" s="15">
        <v>0.2</v>
      </c>
      <c r="J1162" s="77">
        <v>4</v>
      </c>
      <c r="K1162" s="92"/>
    </row>
    <row r="1163" spans="1:11" ht="12.5" x14ac:dyDescent="0.25">
      <c r="A1163" s="14" t="s">
        <v>1505</v>
      </c>
      <c r="B1163" s="14" t="s">
        <v>4587</v>
      </c>
      <c r="C1163" s="14" t="s">
        <v>4588</v>
      </c>
      <c r="D1163" s="16">
        <v>45869</v>
      </c>
      <c r="E1163" s="16"/>
      <c r="F1163" s="14" t="s">
        <v>1593</v>
      </c>
      <c r="G1163" s="14" t="s">
        <v>1583</v>
      </c>
      <c r="H1163" s="14" t="s">
        <v>1584</v>
      </c>
      <c r="I1163" s="15">
        <v>7.45</v>
      </c>
      <c r="J1163" s="77">
        <v>4</v>
      </c>
      <c r="K1163" s="92"/>
    </row>
    <row r="1164" spans="1:11" ht="20" x14ac:dyDescent="0.25">
      <c r="A1164" s="14" t="s">
        <v>1505</v>
      </c>
      <c r="B1164" s="14" t="s">
        <v>4589</v>
      </c>
      <c r="C1164" s="14" t="s">
        <v>3938</v>
      </c>
      <c r="D1164" s="16">
        <v>45870</v>
      </c>
      <c r="E1164" s="16"/>
      <c r="F1164" s="14" t="s">
        <v>4590</v>
      </c>
      <c r="G1164" s="14" t="s">
        <v>1538</v>
      </c>
      <c r="H1164" s="14" t="s">
        <v>1539</v>
      </c>
      <c r="I1164" s="15">
        <v>937.41</v>
      </c>
      <c r="J1164" s="77">
        <v>5</v>
      </c>
      <c r="K1164" s="92"/>
    </row>
    <row r="1165" spans="1:11" ht="12.5" x14ac:dyDescent="0.25">
      <c r="A1165" s="14" t="s">
        <v>1505</v>
      </c>
      <c r="B1165" s="14" t="s">
        <v>4591</v>
      </c>
      <c r="C1165" s="14" t="s">
        <v>4592</v>
      </c>
      <c r="D1165" s="16">
        <v>45870</v>
      </c>
      <c r="E1165" s="16"/>
      <c r="F1165" s="14" t="s">
        <v>4593</v>
      </c>
      <c r="G1165" s="14" t="s">
        <v>1538</v>
      </c>
      <c r="H1165" s="14" t="s">
        <v>1539</v>
      </c>
      <c r="I1165" s="15">
        <v>1482.15</v>
      </c>
      <c r="J1165" s="77">
        <v>5</v>
      </c>
      <c r="K1165" s="92"/>
    </row>
    <row r="1166" spans="1:11" ht="20" x14ac:dyDescent="0.25">
      <c r="A1166" s="14" t="s">
        <v>1505</v>
      </c>
      <c r="B1166" s="14" t="s">
        <v>4594</v>
      </c>
      <c r="C1166" s="14" t="s">
        <v>4595</v>
      </c>
      <c r="D1166" s="16">
        <v>45870</v>
      </c>
      <c r="E1166" s="16"/>
      <c r="F1166" s="14" t="s">
        <v>4596</v>
      </c>
      <c r="G1166" s="14" t="s">
        <v>1538</v>
      </c>
      <c r="H1166" s="14" t="s">
        <v>1539</v>
      </c>
      <c r="I1166" s="15">
        <v>2699.85</v>
      </c>
      <c r="J1166" s="77">
        <v>5</v>
      </c>
      <c r="K1166" s="92"/>
    </row>
    <row r="1167" spans="1:11" ht="30" x14ac:dyDescent="0.25">
      <c r="A1167" s="14" t="s">
        <v>1505</v>
      </c>
      <c r="B1167" s="14" t="s">
        <v>4597</v>
      </c>
      <c r="C1167" s="14" t="s">
        <v>4598</v>
      </c>
      <c r="D1167" s="16" t="s">
        <v>4599</v>
      </c>
      <c r="E1167" s="16">
        <v>45873</v>
      </c>
      <c r="F1167" s="14" t="s">
        <v>4600</v>
      </c>
      <c r="G1167" s="14"/>
      <c r="H1167" s="14" t="s">
        <v>4601</v>
      </c>
      <c r="I1167" s="15">
        <v>22970</v>
      </c>
      <c r="J1167" s="77">
        <v>3</v>
      </c>
      <c r="K1167" s="92"/>
    </row>
    <row r="1168" spans="1:11" ht="30" x14ac:dyDescent="0.25">
      <c r="A1168" s="14" t="s">
        <v>1505</v>
      </c>
      <c r="B1168" s="14" t="s">
        <v>4602</v>
      </c>
      <c r="C1168" s="14" t="s">
        <v>4603</v>
      </c>
      <c r="D1168" s="16" t="s">
        <v>4604</v>
      </c>
      <c r="E1168" s="16">
        <v>45873</v>
      </c>
      <c r="F1168" s="14" t="s">
        <v>4605</v>
      </c>
      <c r="G1168" s="14" t="s">
        <v>4606</v>
      </c>
      <c r="H1168" s="14" t="s">
        <v>4607</v>
      </c>
      <c r="I1168" s="15">
        <v>7362</v>
      </c>
      <c r="J1168" s="77">
        <v>3</v>
      </c>
      <c r="K1168" s="92"/>
    </row>
    <row r="1169" spans="1:11" ht="30" x14ac:dyDescent="0.25">
      <c r="A1169" s="14" t="s">
        <v>1505</v>
      </c>
      <c r="B1169" s="14" t="s">
        <v>4608</v>
      </c>
      <c r="C1169" s="14" t="s">
        <v>4609</v>
      </c>
      <c r="D1169" s="16">
        <v>45852</v>
      </c>
      <c r="E1169" s="16">
        <v>45873</v>
      </c>
      <c r="F1169" s="14" t="s">
        <v>4610</v>
      </c>
      <c r="G1169" s="14" t="s">
        <v>4606</v>
      </c>
      <c r="H1169" s="14" t="s">
        <v>4607</v>
      </c>
      <c r="I1169" s="15">
        <v>6178</v>
      </c>
      <c r="J1169" s="77">
        <v>3</v>
      </c>
      <c r="K1169" s="92"/>
    </row>
    <row r="1170" spans="1:11" ht="70" x14ac:dyDescent="0.25">
      <c r="A1170" s="14" t="s">
        <v>1505</v>
      </c>
      <c r="B1170" s="14" t="s">
        <v>4611</v>
      </c>
      <c r="C1170" s="14" t="s">
        <v>4611</v>
      </c>
      <c r="D1170" s="16">
        <v>45873</v>
      </c>
      <c r="E1170" s="16"/>
      <c r="F1170" s="14" t="s">
        <v>4612</v>
      </c>
      <c r="G1170" s="14"/>
      <c r="H1170" s="14" t="s">
        <v>1771</v>
      </c>
      <c r="I1170" s="15">
        <v>23.04</v>
      </c>
      <c r="J1170" s="77">
        <v>3</v>
      </c>
      <c r="K1170" s="92"/>
    </row>
    <row r="1171" spans="1:11" ht="90" x14ac:dyDescent="0.25">
      <c r="A1171" s="14" t="s">
        <v>1505</v>
      </c>
      <c r="B1171" s="14" t="s">
        <v>4613</v>
      </c>
      <c r="C1171" s="14" t="s">
        <v>4613</v>
      </c>
      <c r="D1171" s="16">
        <v>45704</v>
      </c>
      <c r="E1171" s="16">
        <v>45873</v>
      </c>
      <c r="F1171" s="14" t="s">
        <v>4614</v>
      </c>
      <c r="G1171" s="14"/>
      <c r="H1171" s="14" t="s">
        <v>4615</v>
      </c>
      <c r="I1171" s="15">
        <v>65.28</v>
      </c>
      <c r="J1171" s="77">
        <v>3</v>
      </c>
      <c r="K1171" s="92"/>
    </row>
    <row r="1172" spans="1:11" ht="70" x14ac:dyDescent="0.25">
      <c r="A1172" s="14" t="s">
        <v>1505</v>
      </c>
      <c r="B1172" s="14" t="s">
        <v>4613</v>
      </c>
      <c r="C1172" s="14" t="s">
        <v>4616</v>
      </c>
      <c r="D1172" s="16">
        <v>45704</v>
      </c>
      <c r="E1172" s="16">
        <v>45873</v>
      </c>
      <c r="F1172" s="14" t="s">
        <v>4617</v>
      </c>
      <c r="G1172" s="14"/>
      <c r="H1172" s="14" t="s">
        <v>4618</v>
      </c>
      <c r="I1172" s="15">
        <v>41.72</v>
      </c>
      <c r="J1172" s="77">
        <v>3</v>
      </c>
      <c r="K1172" s="92"/>
    </row>
    <row r="1173" spans="1:11" ht="50" x14ac:dyDescent="0.25">
      <c r="A1173" s="14" t="s">
        <v>1505</v>
      </c>
      <c r="B1173" s="14" t="s">
        <v>4619</v>
      </c>
      <c r="C1173" s="14" t="s">
        <v>4619</v>
      </c>
      <c r="D1173" s="16">
        <v>45873</v>
      </c>
      <c r="E1173" s="16"/>
      <c r="F1173" s="14" t="s">
        <v>4620</v>
      </c>
      <c r="G1173" s="14"/>
      <c r="H1173" s="14" t="s">
        <v>1841</v>
      </c>
      <c r="I1173" s="15">
        <v>11.25</v>
      </c>
      <c r="J1173" s="77">
        <v>2</v>
      </c>
      <c r="K1173" s="92"/>
    </row>
    <row r="1174" spans="1:11" ht="40" x14ac:dyDescent="0.25">
      <c r="A1174" s="14" t="s">
        <v>1505</v>
      </c>
      <c r="B1174" s="14" t="s">
        <v>4621</v>
      </c>
      <c r="C1174" s="14" t="s">
        <v>4622</v>
      </c>
      <c r="D1174" s="16">
        <v>45776</v>
      </c>
      <c r="E1174" s="16">
        <v>45873</v>
      </c>
      <c r="F1174" s="14" t="s">
        <v>4623</v>
      </c>
      <c r="G1174" s="14" t="s">
        <v>4624</v>
      </c>
      <c r="H1174" s="14" t="s">
        <v>4625</v>
      </c>
      <c r="I1174" s="15">
        <v>74.989999999999995</v>
      </c>
      <c r="J1174" s="77">
        <v>2</v>
      </c>
      <c r="K1174" s="92"/>
    </row>
    <row r="1175" spans="1:11" ht="40" x14ac:dyDescent="0.25">
      <c r="A1175" s="14" t="s">
        <v>1505</v>
      </c>
      <c r="B1175" s="14" t="s">
        <v>4621</v>
      </c>
      <c r="C1175" s="14" t="s">
        <v>4626</v>
      </c>
      <c r="D1175" s="16">
        <v>45741</v>
      </c>
      <c r="E1175" s="16">
        <v>45873</v>
      </c>
      <c r="F1175" s="14" t="s">
        <v>4627</v>
      </c>
      <c r="G1175" s="14"/>
      <c r="H1175" s="14" t="s">
        <v>2649</v>
      </c>
      <c r="I1175" s="15">
        <v>39.71</v>
      </c>
      <c r="J1175" s="77">
        <v>2</v>
      </c>
      <c r="K1175" s="92"/>
    </row>
    <row r="1176" spans="1:11" ht="40" x14ac:dyDescent="0.25">
      <c r="A1176" s="14" t="s">
        <v>1505</v>
      </c>
      <c r="B1176" s="14" t="s">
        <v>4621</v>
      </c>
      <c r="C1176" s="14" t="s">
        <v>4628</v>
      </c>
      <c r="D1176" s="16">
        <v>45717</v>
      </c>
      <c r="E1176" s="16">
        <v>45873</v>
      </c>
      <c r="F1176" s="14" t="s">
        <v>4629</v>
      </c>
      <c r="G1176" s="14" t="s">
        <v>2808</v>
      </c>
      <c r="H1176" s="14" t="s">
        <v>2809</v>
      </c>
      <c r="I1176" s="15">
        <v>39.9</v>
      </c>
      <c r="J1176" s="77">
        <v>2</v>
      </c>
      <c r="K1176" s="92"/>
    </row>
    <row r="1177" spans="1:11" ht="40" x14ac:dyDescent="0.25">
      <c r="A1177" s="14" t="s">
        <v>1505</v>
      </c>
      <c r="B1177" s="14" t="s">
        <v>4621</v>
      </c>
      <c r="C1177" s="14" t="s">
        <v>4630</v>
      </c>
      <c r="D1177" s="16">
        <v>45681</v>
      </c>
      <c r="E1177" s="16">
        <v>45873</v>
      </c>
      <c r="F1177" s="14" t="s">
        <v>4627</v>
      </c>
      <c r="G1177" s="14" t="s">
        <v>2417</v>
      </c>
      <c r="H1177" s="14" t="s">
        <v>2418</v>
      </c>
      <c r="I1177" s="15">
        <v>60.95</v>
      </c>
      <c r="J1177" s="77">
        <v>2</v>
      </c>
      <c r="K1177" s="92"/>
    </row>
    <row r="1178" spans="1:11" ht="40" x14ac:dyDescent="0.25">
      <c r="A1178" s="14" t="s">
        <v>1505</v>
      </c>
      <c r="B1178" s="14" t="s">
        <v>4621</v>
      </c>
      <c r="C1178" s="14" t="s">
        <v>4631</v>
      </c>
      <c r="D1178" s="16" t="s">
        <v>4632</v>
      </c>
      <c r="E1178" s="16">
        <v>45873</v>
      </c>
      <c r="F1178" s="14" t="s">
        <v>4633</v>
      </c>
      <c r="G1178" s="14" t="s">
        <v>4634</v>
      </c>
      <c r="H1178" s="14" t="s">
        <v>4635</v>
      </c>
      <c r="I1178" s="15">
        <v>103.5</v>
      </c>
      <c r="J1178" s="77">
        <v>2</v>
      </c>
      <c r="K1178" s="92"/>
    </row>
    <row r="1179" spans="1:11" ht="50" x14ac:dyDescent="0.25">
      <c r="A1179" s="14" t="s">
        <v>1505</v>
      </c>
      <c r="B1179" s="14" t="s">
        <v>4636</v>
      </c>
      <c r="C1179" s="14" t="s">
        <v>4636</v>
      </c>
      <c r="D1179" s="16">
        <v>45873</v>
      </c>
      <c r="E1179" s="16"/>
      <c r="F1179" s="14" t="s">
        <v>4637</v>
      </c>
      <c r="G1179" s="14"/>
      <c r="H1179" s="14" t="s">
        <v>3838</v>
      </c>
      <c r="I1179" s="15">
        <v>11.25</v>
      </c>
      <c r="J1179" s="77">
        <v>3</v>
      </c>
      <c r="K1179" s="92"/>
    </row>
    <row r="1180" spans="1:11" ht="50" x14ac:dyDescent="0.25">
      <c r="A1180" s="14" t="s">
        <v>1505</v>
      </c>
      <c r="B1180" s="14" t="s">
        <v>4638</v>
      </c>
      <c r="C1180" s="14" t="s">
        <v>4638</v>
      </c>
      <c r="D1180" s="16">
        <v>45873</v>
      </c>
      <c r="E1180" s="16"/>
      <c r="F1180" s="14" t="s">
        <v>4639</v>
      </c>
      <c r="G1180" s="14"/>
      <c r="H1180" s="14" t="s">
        <v>1649</v>
      </c>
      <c r="I1180" s="15">
        <v>11.25</v>
      </c>
      <c r="J1180" s="77">
        <v>3</v>
      </c>
      <c r="K1180" s="92"/>
    </row>
    <row r="1181" spans="1:11" ht="60" x14ac:dyDescent="0.25">
      <c r="A1181" s="14" t="s">
        <v>1505</v>
      </c>
      <c r="B1181" s="14" t="s">
        <v>4640</v>
      </c>
      <c r="C1181" s="14" t="s">
        <v>4641</v>
      </c>
      <c r="D1181" s="16">
        <v>45850</v>
      </c>
      <c r="E1181" s="16">
        <v>45873</v>
      </c>
      <c r="F1181" s="14" t="s">
        <v>4642</v>
      </c>
      <c r="G1181" s="14" t="s">
        <v>3742</v>
      </c>
      <c r="H1181" s="14" t="s">
        <v>4643</v>
      </c>
      <c r="I1181" s="15">
        <v>99.99</v>
      </c>
      <c r="J1181" s="77">
        <v>4</v>
      </c>
      <c r="K1181" s="92"/>
    </row>
    <row r="1182" spans="1:11" ht="40" x14ac:dyDescent="0.25">
      <c r="A1182" s="14" t="s">
        <v>1505</v>
      </c>
      <c r="B1182" s="14" t="s">
        <v>4640</v>
      </c>
      <c r="C1182" s="14" t="s">
        <v>4640</v>
      </c>
      <c r="D1182" s="16">
        <v>45873</v>
      </c>
      <c r="E1182" s="16"/>
      <c r="F1182" s="14" t="s">
        <v>4644</v>
      </c>
      <c r="G1182" s="14"/>
      <c r="H1182" s="14" t="s">
        <v>3944</v>
      </c>
      <c r="I1182" s="15">
        <v>16.45</v>
      </c>
      <c r="J1182" s="77">
        <v>2</v>
      </c>
      <c r="K1182" s="92"/>
    </row>
    <row r="1183" spans="1:11" ht="70" x14ac:dyDescent="0.25">
      <c r="A1183" s="14" t="s">
        <v>1505</v>
      </c>
      <c r="B1183" s="14" t="s">
        <v>4645</v>
      </c>
      <c r="C1183" s="14" t="s">
        <v>4646</v>
      </c>
      <c r="D1183" s="16">
        <v>45856</v>
      </c>
      <c r="E1183" s="16">
        <v>45873</v>
      </c>
      <c r="F1183" s="14" t="s">
        <v>4647</v>
      </c>
      <c r="G1183" s="14" t="s">
        <v>4648</v>
      </c>
      <c r="H1183" s="14" t="s">
        <v>3412</v>
      </c>
      <c r="I1183" s="15">
        <v>96.8</v>
      </c>
      <c r="J1183" s="77">
        <v>4</v>
      </c>
      <c r="K1183" s="92"/>
    </row>
    <row r="1184" spans="1:11" ht="50" x14ac:dyDescent="0.25">
      <c r="A1184" s="14" t="s">
        <v>1505</v>
      </c>
      <c r="B1184" s="14" t="s">
        <v>4645</v>
      </c>
      <c r="C1184" s="14" t="s">
        <v>4645</v>
      </c>
      <c r="D1184" s="16">
        <v>45873</v>
      </c>
      <c r="E1184" s="16"/>
      <c r="F1184" s="14" t="s">
        <v>4649</v>
      </c>
      <c r="G1184" s="14"/>
      <c r="H1184" s="14" t="s">
        <v>3944</v>
      </c>
      <c r="I1184" s="15">
        <v>25.35</v>
      </c>
      <c r="J1184" s="77">
        <v>2</v>
      </c>
      <c r="K1184" s="92"/>
    </row>
    <row r="1185" spans="1:11" ht="60" x14ac:dyDescent="0.25">
      <c r="A1185" s="14" t="s">
        <v>1505</v>
      </c>
      <c r="B1185" s="14" t="s">
        <v>4645</v>
      </c>
      <c r="C1185" s="14" t="s">
        <v>4650</v>
      </c>
      <c r="D1185" s="16">
        <v>45855</v>
      </c>
      <c r="E1185" s="16">
        <v>45873</v>
      </c>
      <c r="F1185" s="14" t="s">
        <v>4651</v>
      </c>
      <c r="G1185" s="14"/>
      <c r="H1185" s="14" t="s">
        <v>4652</v>
      </c>
      <c r="I1185" s="15">
        <v>21.45</v>
      </c>
      <c r="J1185" s="77">
        <v>4</v>
      </c>
      <c r="K1185" s="92"/>
    </row>
    <row r="1186" spans="1:11" ht="70" x14ac:dyDescent="0.25">
      <c r="A1186" s="14" t="s">
        <v>1505</v>
      </c>
      <c r="B1186" s="14" t="s">
        <v>4653</v>
      </c>
      <c r="C1186" s="14" t="s">
        <v>4653</v>
      </c>
      <c r="D1186" s="16">
        <v>45873</v>
      </c>
      <c r="E1186" s="16"/>
      <c r="F1186" s="14" t="s">
        <v>4654</v>
      </c>
      <c r="G1186" s="14"/>
      <c r="H1186" s="14" t="s">
        <v>1993</v>
      </c>
      <c r="I1186" s="15">
        <v>117.81</v>
      </c>
      <c r="J1186" s="77">
        <v>2</v>
      </c>
      <c r="K1186" s="92"/>
    </row>
    <row r="1187" spans="1:11" ht="70" x14ac:dyDescent="0.25">
      <c r="A1187" s="14" t="s">
        <v>1505</v>
      </c>
      <c r="B1187" s="14" t="s">
        <v>4655</v>
      </c>
      <c r="C1187" s="14" t="s">
        <v>4655</v>
      </c>
      <c r="D1187" s="16">
        <v>45873</v>
      </c>
      <c r="E1187" s="16"/>
      <c r="F1187" s="14" t="s">
        <v>4656</v>
      </c>
      <c r="G1187" s="14"/>
      <c r="H1187" s="14" t="s">
        <v>2367</v>
      </c>
      <c r="I1187" s="15">
        <v>130.83000000000001</v>
      </c>
      <c r="J1187" s="77">
        <v>2</v>
      </c>
      <c r="K1187" s="92"/>
    </row>
    <row r="1188" spans="1:11" ht="50" x14ac:dyDescent="0.25">
      <c r="A1188" s="14" t="s">
        <v>1505</v>
      </c>
      <c r="B1188" s="14" t="s">
        <v>4657</v>
      </c>
      <c r="C1188" s="14" t="s">
        <v>4657</v>
      </c>
      <c r="D1188" s="16">
        <v>45873</v>
      </c>
      <c r="E1188" s="16"/>
      <c r="F1188" s="14" t="s">
        <v>4658</v>
      </c>
      <c r="G1188" s="14"/>
      <c r="H1188" s="14" t="s">
        <v>4659</v>
      </c>
      <c r="I1188" s="15">
        <v>11.25</v>
      </c>
      <c r="J1188" s="77">
        <v>3</v>
      </c>
      <c r="K1188" s="92"/>
    </row>
    <row r="1189" spans="1:11" ht="50" x14ac:dyDescent="0.25">
      <c r="A1189" s="14" t="s">
        <v>1505</v>
      </c>
      <c r="B1189" s="14" t="s">
        <v>4660</v>
      </c>
      <c r="C1189" s="14" t="s">
        <v>4660</v>
      </c>
      <c r="D1189" s="16">
        <v>45873</v>
      </c>
      <c r="E1189" s="16"/>
      <c r="F1189" s="14" t="s">
        <v>4639</v>
      </c>
      <c r="G1189" s="14"/>
      <c r="H1189" s="14" t="s">
        <v>4659</v>
      </c>
      <c r="I1189" s="15">
        <v>11.25</v>
      </c>
      <c r="J1189" s="77">
        <v>3</v>
      </c>
      <c r="K1189" s="92"/>
    </row>
    <row r="1190" spans="1:11" ht="60" x14ac:dyDescent="0.25">
      <c r="A1190" s="14" t="s">
        <v>1505</v>
      </c>
      <c r="B1190" s="14" t="s">
        <v>4660</v>
      </c>
      <c r="C1190" s="14" t="s">
        <v>4661</v>
      </c>
      <c r="D1190" s="16">
        <v>45866</v>
      </c>
      <c r="E1190" s="16">
        <v>45873</v>
      </c>
      <c r="F1190" s="14" t="s">
        <v>4662</v>
      </c>
      <c r="G1190" s="14"/>
      <c r="H1190" s="14" t="s">
        <v>4663</v>
      </c>
      <c r="I1190" s="15">
        <v>12.4</v>
      </c>
      <c r="J1190" s="77">
        <v>4</v>
      </c>
      <c r="K1190" s="92"/>
    </row>
    <row r="1191" spans="1:11" ht="60" x14ac:dyDescent="0.25">
      <c r="A1191" s="14" t="s">
        <v>1505</v>
      </c>
      <c r="B1191" s="14" t="s">
        <v>4664</v>
      </c>
      <c r="C1191" s="14" t="s">
        <v>4665</v>
      </c>
      <c r="D1191" s="16">
        <v>45851</v>
      </c>
      <c r="E1191" s="16">
        <v>45873</v>
      </c>
      <c r="F1191" s="14" t="s">
        <v>4666</v>
      </c>
      <c r="G1191" s="14" t="s">
        <v>4667</v>
      </c>
      <c r="H1191" s="14" t="s">
        <v>4668</v>
      </c>
      <c r="I1191" s="15">
        <v>74.7</v>
      </c>
      <c r="J1191" s="77">
        <v>4</v>
      </c>
      <c r="K1191" s="92"/>
    </row>
    <row r="1192" spans="1:11" ht="40" x14ac:dyDescent="0.25">
      <c r="A1192" s="14" t="s">
        <v>1505</v>
      </c>
      <c r="B1192" s="14" t="s">
        <v>4664</v>
      </c>
      <c r="C1192" s="14" t="s">
        <v>4664</v>
      </c>
      <c r="D1192" s="16">
        <v>45873</v>
      </c>
      <c r="E1192" s="16"/>
      <c r="F1192" s="14" t="s">
        <v>4669</v>
      </c>
      <c r="G1192" s="14"/>
      <c r="H1192" s="14" t="s">
        <v>3838</v>
      </c>
      <c r="I1192" s="15">
        <v>38.049999999999997</v>
      </c>
      <c r="J1192" s="77">
        <v>2</v>
      </c>
      <c r="K1192" s="92"/>
    </row>
    <row r="1193" spans="1:11" ht="50" x14ac:dyDescent="0.25">
      <c r="A1193" s="14" t="s">
        <v>1505</v>
      </c>
      <c r="B1193" s="14" t="s">
        <v>4664</v>
      </c>
      <c r="C1193" s="14" t="s">
        <v>4670</v>
      </c>
      <c r="D1193" s="16">
        <v>45851</v>
      </c>
      <c r="E1193" s="16">
        <v>45873</v>
      </c>
      <c r="F1193" s="14" t="s">
        <v>4671</v>
      </c>
      <c r="G1193" s="14" t="s">
        <v>4672</v>
      </c>
      <c r="H1193" s="14" t="s">
        <v>4673</v>
      </c>
      <c r="I1193" s="15">
        <v>7</v>
      </c>
      <c r="J1193" s="77">
        <v>2</v>
      </c>
      <c r="K1193" s="92"/>
    </row>
    <row r="1194" spans="1:11" ht="60" x14ac:dyDescent="0.25">
      <c r="A1194" s="14" t="s">
        <v>1505</v>
      </c>
      <c r="B1194" s="14" t="s">
        <v>4674</v>
      </c>
      <c r="C1194" s="14" t="s">
        <v>4675</v>
      </c>
      <c r="D1194" s="16">
        <v>45785</v>
      </c>
      <c r="E1194" s="16">
        <v>45873</v>
      </c>
      <c r="F1194" s="14" t="s">
        <v>4676</v>
      </c>
      <c r="G1194" s="14" t="s">
        <v>3262</v>
      </c>
      <c r="H1194" s="14" t="s">
        <v>3263</v>
      </c>
      <c r="I1194" s="15">
        <v>440</v>
      </c>
      <c r="J1194" s="77">
        <v>2</v>
      </c>
      <c r="K1194" s="92"/>
    </row>
    <row r="1195" spans="1:11" ht="60" x14ac:dyDescent="0.25">
      <c r="A1195" s="14" t="s">
        <v>1505</v>
      </c>
      <c r="B1195" s="14" t="s">
        <v>4674</v>
      </c>
      <c r="C1195" s="14" t="s">
        <v>4677</v>
      </c>
      <c r="D1195" s="16">
        <v>45800</v>
      </c>
      <c r="E1195" s="16">
        <v>45873</v>
      </c>
      <c r="F1195" s="14" t="s">
        <v>4676</v>
      </c>
      <c r="G1195" s="14" t="s">
        <v>3262</v>
      </c>
      <c r="H1195" s="14" t="s">
        <v>3263</v>
      </c>
      <c r="I1195" s="15">
        <v>140</v>
      </c>
      <c r="J1195" s="77">
        <v>2</v>
      </c>
      <c r="K1195" s="92"/>
    </row>
    <row r="1196" spans="1:11" ht="50" x14ac:dyDescent="0.25">
      <c r="A1196" s="14" t="s">
        <v>1505</v>
      </c>
      <c r="B1196" s="14" t="s">
        <v>4678</v>
      </c>
      <c r="C1196" s="14" t="s">
        <v>4679</v>
      </c>
      <c r="D1196" s="16">
        <v>45698</v>
      </c>
      <c r="E1196" s="16">
        <v>45873</v>
      </c>
      <c r="F1196" s="14" t="s">
        <v>4680</v>
      </c>
      <c r="G1196" s="14" t="s">
        <v>1940</v>
      </c>
      <c r="H1196" s="14" t="s">
        <v>1941</v>
      </c>
      <c r="I1196" s="15">
        <v>113</v>
      </c>
      <c r="J1196" s="77">
        <v>2</v>
      </c>
      <c r="K1196" s="92"/>
    </row>
    <row r="1197" spans="1:11" ht="30" x14ac:dyDescent="0.25">
      <c r="A1197" s="14" t="s">
        <v>1505</v>
      </c>
      <c r="B1197" s="14" t="s">
        <v>4678</v>
      </c>
      <c r="C1197" s="14" t="s">
        <v>4681</v>
      </c>
      <c r="D1197" s="16">
        <v>45726</v>
      </c>
      <c r="E1197" s="16">
        <v>45873</v>
      </c>
      <c r="F1197" s="14" t="s">
        <v>4682</v>
      </c>
      <c r="G1197" s="14" t="s">
        <v>1940</v>
      </c>
      <c r="H1197" s="14" t="s">
        <v>1941</v>
      </c>
      <c r="I1197" s="15">
        <v>308</v>
      </c>
      <c r="J1197" s="77">
        <v>2</v>
      </c>
      <c r="K1197" s="92"/>
    </row>
    <row r="1198" spans="1:11" ht="60" x14ac:dyDescent="0.25">
      <c r="A1198" s="14" t="s">
        <v>1505</v>
      </c>
      <c r="B1198" s="14" t="s">
        <v>4683</v>
      </c>
      <c r="C1198" s="14" t="s">
        <v>1880</v>
      </c>
      <c r="D1198" s="16">
        <v>45805</v>
      </c>
      <c r="E1198" s="16">
        <v>45873</v>
      </c>
      <c r="F1198" s="14" t="s">
        <v>4684</v>
      </c>
      <c r="G1198" s="14" t="s">
        <v>4685</v>
      </c>
      <c r="H1198" s="14" t="s">
        <v>4686</v>
      </c>
      <c r="I1198" s="15">
        <v>700</v>
      </c>
      <c r="J1198" s="77">
        <v>3</v>
      </c>
      <c r="K1198" s="92"/>
    </row>
    <row r="1199" spans="1:11" ht="30" x14ac:dyDescent="0.25">
      <c r="A1199" s="14" t="s">
        <v>1505</v>
      </c>
      <c r="B1199" s="14" t="s">
        <v>4687</v>
      </c>
      <c r="C1199" s="14" t="s">
        <v>1524</v>
      </c>
      <c r="D1199" s="16">
        <v>45702</v>
      </c>
      <c r="E1199" s="16">
        <v>45873</v>
      </c>
      <c r="F1199" s="14" t="s">
        <v>4688</v>
      </c>
      <c r="G1199" s="14" t="s">
        <v>4689</v>
      </c>
      <c r="H1199" s="14" t="s">
        <v>4690</v>
      </c>
      <c r="I1199" s="15">
        <v>700</v>
      </c>
      <c r="J1199" s="77">
        <v>2</v>
      </c>
      <c r="K1199" s="92"/>
    </row>
    <row r="1200" spans="1:11" ht="40" x14ac:dyDescent="0.25">
      <c r="A1200" s="14" t="s">
        <v>1505</v>
      </c>
      <c r="B1200" s="14" t="s">
        <v>4687</v>
      </c>
      <c r="C1200" s="14" t="s">
        <v>4691</v>
      </c>
      <c r="D1200" s="16">
        <v>45702</v>
      </c>
      <c r="E1200" s="16">
        <v>45873</v>
      </c>
      <c r="F1200" s="14" t="s">
        <v>4692</v>
      </c>
      <c r="G1200" s="14" t="s">
        <v>4132</v>
      </c>
      <c r="H1200" s="14" t="s">
        <v>4133</v>
      </c>
      <c r="I1200" s="15">
        <v>352.15</v>
      </c>
      <c r="J1200" s="77">
        <v>2</v>
      </c>
      <c r="K1200" s="92"/>
    </row>
    <row r="1201" spans="1:11" ht="30" x14ac:dyDescent="0.25">
      <c r="A1201" s="14" t="s">
        <v>1505</v>
      </c>
      <c r="B1201" s="14" t="s">
        <v>4687</v>
      </c>
      <c r="C1201" s="14" t="s">
        <v>4693</v>
      </c>
      <c r="D1201" s="16">
        <v>45730</v>
      </c>
      <c r="E1201" s="16">
        <v>45873</v>
      </c>
      <c r="F1201" s="14" t="s">
        <v>4694</v>
      </c>
      <c r="G1201" s="14" t="s">
        <v>4689</v>
      </c>
      <c r="H1201" s="14" t="s">
        <v>4690</v>
      </c>
      <c r="I1201" s="15">
        <v>420</v>
      </c>
      <c r="J1201" s="77">
        <v>2</v>
      </c>
      <c r="K1201" s="92"/>
    </row>
    <row r="1202" spans="1:11" ht="30" x14ac:dyDescent="0.25">
      <c r="A1202" s="14" t="s">
        <v>1505</v>
      </c>
      <c r="B1202" s="14" t="s">
        <v>4687</v>
      </c>
      <c r="C1202" s="14" t="s">
        <v>4695</v>
      </c>
      <c r="D1202" s="16">
        <v>45747</v>
      </c>
      <c r="E1202" s="16">
        <v>45873</v>
      </c>
      <c r="F1202" s="14" t="s">
        <v>4696</v>
      </c>
      <c r="G1202" s="14" t="s">
        <v>2895</v>
      </c>
      <c r="H1202" s="14" t="s">
        <v>2896</v>
      </c>
      <c r="I1202" s="15">
        <v>299.39999999999998</v>
      </c>
      <c r="J1202" s="77">
        <v>2</v>
      </c>
      <c r="K1202" s="92"/>
    </row>
    <row r="1203" spans="1:11" ht="40" x14ac:dyDescent="0.25">
      <c r="A1203" s="14" t="s">
        <v>1505</v>
      </c>
      <c r="B1203" s="14" t="s">
        <v>4687</v>
      </c>
      <c r="C1203" s="14" t="s">
        <v>4697</v>
      </c>
      <c r="D1203" s="16">
        <v>45762</v>
      </c>
      <c r="E1203" s="16">
        <v>45873</v>
      </c>
      <c r="F1203" s="14" t="s">
        <v>4698</v>
      </c>
      <c r="G1203" s="14" t="s">
        <v>2895</v>
      </c>
      <c r="H1203" s="14" t="s">
        <v>2896</v>
      </c>
      <c r="I1203" s="15">
        <v>1368.2</v>
      </c>
      <c r="J1203" s="77">
        <v>2</v>
      </c>
      <c r="K1203" s="92"/>
    </row>
    <row r="1204" spans="1:11" ht="50" x14ac:dyDescent="0.25">
      <c r="A1204" s="14" t="s">
        <v>1505</v>
      </c>
      <c r="B1204" s="14" t="s">
        <v>4687</v>
      </c>
      <c r="C1204" s="14" t="s">
        <v>4699</v>
      </c>
      <c r="D1204" s="16">
        <v>45810</v>
      </c>
      <c r="E1204" s="16">
        <v>45873</v>
      </c>
      <c r="F1204" s="14" t="s">
        <v>4700</v>
      </c>
      <c r="G1204" s="14" t="s">
        <v>4132</v>
      </c>
      <c r="H1204" s="14" t="s">
        <v>4133</v>
      </c>
      <c r="I1204" s="15">
        <v>120.12</v>
      </c>
      <c r="J1204" s="77">
        <v>2</v>
      </c>
      <c r="K1204" s="92"/>
    </row>
    <row r="1205" spans="1:11" ht="50" x14ac:dyDescent="0.25">
      <c r="A1205" s="14" t="s">
        <v>1505</v>
      </c>
      <c r="B1205" s="14" t="s">
        <v>4687</v>
      </c>
      <c r="C1205" s="14" t="s">
        <v>4701</v>
      </c>
      <c r="D1205" s="16">
        <v>45810</v>
      </c>
      <c r="E1205" s="16">
        <v>45873</v>
      </c>
      <c r="F1205" s="14" t="s">
        <v>4702</v>
      </c>
      <c r="G1205" s="14" t="s">
        <v>4132</v>
      </c>
      <c r="H1205" s="14" t="s">
        <v>4133</v>
      </c>
      <c r="I1205" s="15">
        <v>346.13</v>
      </c>
      <c r="J1205" s="77">
        <v>2</v>
      </c>
      <c r="K1205" s="92"/>
    </row>
    <row r="1206" spans="1:11" ht="60" x14ac:dyDescent="0.25">
      <c r="A1206" s="14" t="s">
        <v>1505</v>
      </c>
      <c r="B1206" s="14" t="s">
        <v>4703</v>
      </c>
      <c r="C1206" s="14" t="s">
        <v>4704</v>
      </c>
      <c r="D1206" s="16" t="s">
        <v>4705</v>
      </c>
      <c r="E1206" s="16">
        <v>45873</v>
      </c>
      <c r="F1206" s="14" t="s">
        <v>4706</v>
      </c>
      <c r="G1206" s="14"/>
      <c r="H1206" s="14" t="s">
        <v>4707</v>
      </c>
      <c r="I1206" s="15">
        <v>140</v>
      </c>
      <c r="J1206" s="77">
        <v>2</v>
      </c>
      <c r="K1206" s="92"/>
    </row>
    <row r="1207" spans="1:11" ht="30" x14ac:dyDescent="0.25">
      <c r="A1207" s="14" t="s">
        <v>1505</v>
      </c>
      <c r="B1207" s="14" t="s">
        <v>4703</v>
      </c>
      <c r="C1207" s="14" t="s">
        <v>4708</v>
      </c>
      <c r="D1207" s="16">
        <v>45695</v>
      </c>
      <c r="E1207" s="16">
        <v>45873</v>
      </c>
      <c r="F1207" s="14" t="s">
        <v>4709</v>
      </c>
      <c r="G1207" s="14" t="s">
        <v>4710</v>
      </c>
      <c r="H1207" s="14" t="s">
        <v>4711</v>
      </c>
      <c r="I1207" s="15">
        <v>200</v>
      </c>
      <c r="J1207" s="77">
        <v>2</v>
      </c>
      <c r="K1207" s="92"/>
    </row>
    <row r="1208" spans="1:11" ht="30" x14ac:dyDescent="0.25">
      <c r="A1208" s="14" t="s">
        <v>1505</v>
      </c>
      <c r="B1208" s="14" t="s">
        <v>4703</v>
      </c>
      <c r="C1208" s="14" t="s">
        <v>4712</v>
      </c>
      <c r="D1208" s="16">
        <v>45701</v>
      </c>
      <c r="E1208" s="16">
        <v>45873</v>
      </c>
      <c r="F1208" s="14" t="s">
        <v>4713</v>
      </c>
      <c r="G1208" s="14" t="s">
        <v>4714</v>
      </c>
      <c r="H1208" s="14" t="s">
        <v>2649</v>
      </c>
      <c r="I1208" s="15">
        <v>161.05000000000001</v>
      </c>
      <c r="J1208" s="77">
        <v>2</v>
      </c>
      <c r="K1208" s="92"/>
    </row>
    <row r="1209" spans="1:11" ht="30" x14ac:dyDescent="0.25">
      <c r="A1209" s="14" t="s">
        <v>1505</v>
      </c>
      <c r="B1209" s="14" t="s">
        <v>4703</v>
      </c>
      <c r="C1209" s="14" t="s">
        <v>4715</v>
      </c>
      <c r="D1209" s="16">
        <v>45720</v>
      </c>
      <c r="E1209" s="16">
        <v>45873</v>
      </c>
      <c r="F1209" s="14" t="s">
        <v>4716</v>
      </c>
      <c r="G1209" s="14" t="s">
        <v>4714</v>
      </c>
      <c r="H1209" s="14" t="s">
        <v>2649</v>
      </c>
      <c r="I1209" s="15">
        <v>276.35000000000002</v>
      </c>
      <c r="J1209" s="77">
        <v>2</v>
      </c>
      <c r="K1209" s="92"/>
    </row>
    <row r="1210" spans="1:11" ht="30" x14ac:dyDescent="0.25">
      <c r="A1210" s="14" t="s">
        <v>1505</v>
      </c>
      <c r="B1210" s="14" t="s">
        <v>4703</v>
      </c>
      <c r="C1210" s="14" t="s">
        <v>4717</v>
      </c>
      <c r="D1210" s="16">
        <v>45784</v>
      </c>
      <c r="E1210" s="16">
        <v>45873</v>
      </c>
      <c r="F1210" s="14" t="s">
        <v>4713</v>
      </c>
      <c r="G1210" s="14" t="s">
        <v>4714</v>
      </c>
      <c r="H1210" s="14" t="s">
        <v>2649</v>
      </c>
      <c r="I1210" s="15">
        <v>182</v>
      </c>
      <c r="J1210" s="77">
        <v>2</v>
      </c>
      <c r="K1210" s="92"/>
    </row>
    <row r="1211" spans="1:11" ht="30" x14ac:dyDescent="0.25">
      <c r="A1211" s="14" t="s">
        <v>1505</v>
      </c>
      <c r="B1211" s="14" t="s">
        <v>4703</v>
      </c>
      <c r="C1211" s="14" t="s">
        <v>4718</v>
      </c>
      <c r="D1211" s="16">
        <v>45812</v>
      </c>
      <c r="E1211" s="16">
        <v>45873</v>
      </c>
      <c r="F1211" s="14" t="s">
        <v>4713</v>
      </c>
      <c r="G1211" s="14" t="s">
        <v>4714</v>
      </c>
      <c r="H1211" s="14" t="s">
        <v>2649</v>
      </c>
      <c r="I1211" s="15">
        <v>222</v>
      </c>
      <c r="J1211" s="77">
        <v>2</v>
      </c>
      <c r="K1211" s="92"/>
    </row>
    <row r="1212" spans="1:11" ht="30" x14ac:dyDescent="0.25">
      <c r="A1212" s="14" t="s">
        <v>1505</v>
      </c>
      <c r="B1212" s="14" t="s">
        <v>4703</v>
      </c>
      <c r="C1212" s="14" t="s">
        <v>4719</v>
      </c>
      <c r="D1212" s="16">
        <v>45671</v>
      </c>
      <c r="E1212" s="16">
        <v>45873</v>
      </c>
      <c r="F1212" s="14" t="s">
        <v>4713</v>
      </c>
      <c r="G1212" s="14" t="s">
        <v>4714</v>
      </c>
      <c r="H1212" s="14" t="s">
        <v>2649</v>
      </c>
      <c r="I1212" s="15">
        <v>200</v>
      </c>
      <c r="J1212" s="77">
        <v>2</v>
      </c>
      <c r="K1212" s="92"/>
    </row>
    <row r="1213" spans="1:11" ht="20" x14ac:dyDescent="0.25">
      <c r="A1213" s="14" t="s">
        <v>1505</v>
      </c>
      <c r="B1213" s="14" t="s">
        <v>4720</v>
      </c>
      <c r="C1213" s="14" t="s">
        <v>4721</v>
      </c>
      <c r="D1213" s="16">
        <v>45873</v>
      </c>
      <c r="E1213" s="16"/>
      <c r="F1213" s="14" t="s">
        <v>4722</v>
      </c>
      <c r="G1213" s="14" t="s">
        <v>1922</v>
      </c>
      <c r="H1213" s="14" t="s">
        <v>1923</v>
      </c>
      <c r="I1213" s="15">
        <v>405</v>
      </c>
      <c r="J1213" s="77">
        <v>3</v>
      </c>
      <c r="K1213" s="92"/>
    </row>
    <row r="1214" spans="1:11" ht="30" x14ac:dyDescent="0.25">
      <c r="A1214" s="14" t="s">
        <v>1505</v>
      </c>
      <c r="B1214" s="14" t="s">
        <v>4720</v>
      </c>
      <c r="C1214" s="14" t="s">
        <v>4720</v>
      </c>
      <c r="D1214" s="16">
        <v>45912</v>
      </c>
      <c r="E1214" s="16"/>
      <c r="F1214" s="14" t="s">
        <v>4723</v>
      </c>
      <c r="G1214" s="14"/>
      <c r="H1214" s="14" t="s">
        <v>1534</v>
      </c>
      <c r="I1214" s="15">
        <v>95</v>
      </c>
      <c r="J1214" s="77">
        <v>3</v>
      </c>
      <c r="K1214" s="92"/>
    </row>
    <row r="1215" spans="1:11" ht="70" x14ac:dyDescent="0.25">
      <c r="A1215" s="14" t="s">
        <v>1505</v>
      </c>
      <c r="B1215" s="14" t="s">
        <v>4720</v>
      </c>
      <c r="C1215" s="14" t="s">
        <v>4721</v>
      </c>
      <c r="D1215" s="16">
        <v>45873</v>
      </c>
      <c r="E1215" s="16"/>
      <c r="F1215" s="14" t="s">
        <v>4724</v>
      </c>
      <c r="G1215" s="14" t="s">
        <v>1922</v>
      </c>
      <c r="H1215" s="14" t="s">
        <v>1923</v>
      </c>
      <c r="I1215" s="15">
        <v>28.77</v>
      </c>
      <c r="J1215" s="77">
        <v>2</v>
      </c>
      <c r="K1215" s="92"/>
    </row>
    <row r="1216" spans="1:11" ht="20" x14ac:dyDescent="0.25">
      <c r="A1216" s="14" t="s">
        <v>1505</v>
      </c>
      <c r="B1216" s="14" t="s">
        <v>4720</v>
      </c>
      <c r="C1216" s="14" t="s">
        <v>4720</v>
      </c>
      <c r="D1216" s="16">
        <v>45912</v>
      </c>
      <c r="E1216" s="16"/>
      <c r="F1216" s="14" t="s">
        <v>4725</v>
      </c>
      <c r="G1216" s="14"/>
      <c r="H1216" s="14" t="s">
        <v>1534</v>
      </c>
      <c r="I1216" s="15">
        <v>6.75</v>
      </c>
      <c r="J1216" s="77">
        <v>2</v>
      </c>
      <c r="K1216" s="92"/>
    </row>
    <row r="1217" spans="1:11" ht="20" x14ac:dyDescent="0.25">
      <c r="A1217" s="14" t="s">
        <v>1505</v>
      </c>
      <c r="B1217" s="14" t="s">
        <v>4726</v>
      </c>
      <c r="C1217" s="14" t="s">
        <v>4727</v>
      </c>
      <c r="D1217" s="16">
        <v>45873</v>
      </c>
      <c r="E1217" s="16"/>
      <c r="F1217" s="14" t="s">
        <v>4728</v>
      </c>
      <c r="G1217" s="14" t="s">
        <v>1863</v>
      </c>
      <c r="H1217" s="14" t="s">
        <v>1864</v>
      </c>
      <c r="I1217" s="15">
        <v>866.19</v>
      </c>
      <c r="J1217" s="77">
        <v>2</v>
      </c>
      <c r="K1217" s="92"/>
    </row>
    <row r="1218" spans="1:11" ht="30" x14ac:dyDescent="0.25">
      <c r="A1218" s="14" t="s">
        <v>1505</v>
      </c>
      <c r="B1218" s="14" t="s">
        <v>4726</v>
      </c>
      <c r="C1218" s="14" t="s">
        <v>4726</v>
      </c>
      <c r="D1218" s="16">
        <v>45912</v>
      </c>
      <c r="E1218" s="16"/>
      <c r="F1218" s="14" t="s">
        <v>4729</v>
      </c>
      <c r="G1218" s="14"/>
      <c r="H1218" s="14" t="s">
        <v>1534</v>
      </c>
      <c r="I1218" s="15">
        <v>203.18</v>
      </c>
      <c r="J1218" s="77">
        <v>2</v>
      </c>
      <c r="K1218" s="92"/>
    </row>
    <row r="1219" spans="1:11" ht="12.5" x14ac:dyDescent="0.25">
      <c r="A1219" s="14" t="s">
        <v>1505</v>
      </c>
      <c r="B1219" s="14" t="s">
        <v>4730</v>
      </c>
      <c r="C1219" s="14" t="s">
        <v>4731</v>
      </c>
      <c r="D1219" s="16">
        <v>45873</v>
      </c>
      <c r="E1219" s="16"/>
      <c r="F1219" s="14" t="s">
        <v>4732</v>
      </c>
      <c r="G1219" s="14" t="s">
        <v>3791</v>
      </c>
      <c r="H1219" s="14" t="s">
        <v>3792</v>
      </c>
      <c r="I1219" s="15">
        <v>1068.18</v>
      </c>
      <c r="J1219" s="77">
        <v>3</v>
      </c>
      <c r="K1219" s="92"/>
    </row>
    <row r="1220" spans="1:11" ht="12.5" x14ac:dyDescent="0.25">
      <c r="A1220" s="14" t="s">
        <v>1505</v>
      </c>
      <c r="B1220" s="14" t="s">
        <v>4733</v>
      </c>
      <c r="C1220" s="14" t="s">
        <v>4734</v>
      </c>
      <c r="D1220" s="16">
        <v>45873</v>
      </c>
      <c r="E1220" s="16"/>
      <c r="F1220" s="14" t="s">
        <v>4735</v>
      </c>
      <c r="G1220" s="14" t="s">
        <v>2742</v>
      </c>
      <c r="H1220" s="14" t="s">
        <v>2743</v>
      </c>
      <c r="I1220" s="15">
        <v>1280</v>
      </c>
      <c r="J1220" s="77">
        <v>3</v>
      </c>
      <c r="K1220" s="92"/>
    </row>
    <row r="1221" spans="1:11" ht="30" x14ac:dyDescent="0.25">
      <c r="A1221" s="14" t="s">
        <v>1505</v>
      </c>
      <c r="B1221" s="14" t="s">
        <v>4736</v>
      </c>
      <c r="C1221" s="14" t="s">
        <v>4737</v>
      </c>
      <c r="D1221" s="16">
        <v>45874</v>
      </c>
      <c r="E1221" s="16"/>
      <c r="F1221" s="14" t="s">
        <v>4738</v>
      </c>
      <c r="G1221" s="14" t="s">
        <v>2974</v>
      </c>
      <c r="H1221" s="14" t="s">
        <v>2975</v>
      </c>
      <c r="I1221" s="15">
        <v>1377.6</v>
      </c>
      <c r="J1221" s="77">
        <v>5</v>
      </c>
      <c r="K1221" s="92"/>
    </row>
    <row r="1222" spans="1:11" ht="70" x14ac:dyDescent="0.25">
      <c r="A1222" s="14" t="s">
        <v>1505</v>
      </c>
      <c r="B1222" s="14" t="s">
        <v>4739</v>
      </c>
      <c r="C1222" s="14" t="s">
        <v>4739</v>
      </c>
      <c r="D1222" s="16">
        <v>45875</v>
      </c>
      <c r="E1222" s="16"/>
      <c r="F1222" s="14" t="s">
        <v>4740</v>
      </c>
      <c r="G1222" s="14"/>
      <c r="H1222" s="14" t="s">
        <v>4741</v>
      </c>
      <c r="I1222" s="15">
        <v>26.13</v>
      </c>
      <c r="J1222" s="77">
        <v>5</v>
      </c>
      <c r="K1222" s="92"/>
    </row>
    <row r="1223" spans="1:11" ht="70" x14ac:dyDescent="0.25">
      <c r="A1223" s="14" t="s">
        <v>1505</v>
      </c>
      <c r="B1223" s="14" t="s">
        <v>4742</v>
      </c>
      <c r="C1223" s="14" t="s">
        <v>4742</v>
      </c>
      <c r="D1223" s="16">
        <v>45875</v>
      </c>
      <c r="E1223" s="16"/>
      <c r="F1223" s="14" t="s">
        <v>4743</v>
      </c>
      <c r="G1223" s="14"/>
      <c r="H1223" s="14" t="s">
        <v>4744</v>
      </c>
      <c r="I1223" s="15">
        <v>75.180000000000007</v>
      </c>
      <c r="J1223" s="77">
        <v>2</v>
      </c>
      <c r="K1223" s="92"/>
    </row>
    <row r="1224" spans="1:11" ht="70" x14ac:dyDescent="0.25">
      <c r="A1224" s="14" t="s">
        <v>1505</v>
      </c>
      <c r="B1224" s="14" t="s">
        <v>4745</v>
      </c>
      <c r="C1224" s="14" t="s">
        <v>4745</v>
      </c>
      <c r="D1224" s="16">
        <v>45875</v>
      </c>
      <c r="E1224" s="16"/>
      <c r="F1224" s="14" t="s">
        <v>4654</v>
      </c>
      <c r="G1224" s="14"/>
      <c r="H1224" s="14" t="s">
        <v>4746</v>
      </c>
      <c r="I1224" s="15">
        <v>117.81</v>
      </c>
      <c r="J1224" s="77">
        <v>2</v>
      </c>
      <c r="K1224" s="92"/>
    </row>
    <row r="1225" spans="1:11" ht="70" x14ac:dyDescent="0.25">
      <c r="A1225" s="14" t="s">
        <v>1505</v>
      </c>
      <c r="B1225" s="14" t="s">
        <v>4747</v>
      </c>
      <c r="C1225" s="14" t="s">
        <v>4747</v>
      </c>
      <c r="D1225" s="16">
        <v>45875</v>
      </c>
      <c r="E1225" s="16"/>
      <c r="F1225" s="14" t="s">
        <v>4748</v>
      </c>
      <c r="G1225" s="14"/>
      <c r="H1225" s="14" t="s">
        <v>2154</v>
      </c>
      <c r="I1225" s="15">
        <v>319.08999999999997</v>
      </c>
      <c r="J1225" s="77">
        <v>3</v>
      </c>
      <c r="K1225" s="92"/>
    </row>
    <row r="1226" spans="1:11" ht="50" x14ac:dyDescent="0.25">
      <c r="A1226" s="14" t="s">
        <v>1505</v>
      </c>
      <c r="B1226" s="14" t="s">
        <v>4747</v>
      </c>
      <c r="C1226" s="14" t="s">
        <v>4749</v>
      </c>
      <c r="D1226" s="16">
        <v>45835</v>
      </c>
      <c r="E1226" s="16">
        <v>45875</v>
      </c>
      <c r="F1226" s="14" t="s">
        <v>4750</v>
      </c>
      <c r="G1226" s="14" t="s">
        <v>3411</v>
      </c>
      <c r="H1226" s="14" t="s">
        <v>3412</v>
      </c>
      <c r="I1226" s="15">
        <v>12.4</v>
      </c>
      <c r="J1226" s="77">
        <v>3</v>
      </c>
      <c r="K1226" s="92"/>
    </row>
    <row r="1227" spans="1:11" ht="50" x14ac:dyDescent="0.25">
      <c r="A1227" s="14" t="s">
        <v>1505</v>
      </c>
      <c r="B1227" s="14" t="s">
        <v>4747</v>
      </c>
      <c r="C1227" s="14" t="s">
        <v>4751</v>
      </c>
      <c r="D1227" s="16">
        <v>45835</v>
      </c>
      <c r="E1227" s="16">
        <v>45875</v>
      </c>
      <c r="F1227" s="14" t="s">
        <v>4752</v>
      </c>
      <c r="G1227" s="14"/>
      <c r="H1227" s="14" t="s">
        <v>4663</v>
      </c>
      <c r="I1227" s="15">
        <v>16</v>
      </c>
      <c r="J1227" s="77">
        <v>3</v>
      </c>
      <c r="K1227" s="92"/>
    </row>
    <row r="1228" spans="1:11" ht="70" x14ac:dyDescent="0.25">
      <c r="A1228" s="14" t="s">
        <v>1505</v>
      </c>
      <c r="B1228" s="14" t="s">
        <v>4753</v>
      </c>
      <c r="C1228" s="14" t="s">
        <v>4753</v>
      </c>
      <c r="D1228" s="16">
        <v>45875</v>
      </c>
      <c r="E1228" s="16"/>
      <c r="F1228" s="14" t="s">
        <v>4754</v>
      </c>
      <c r="G1228" s="14"/>
      <c r="H1228" s="14" t="s">
        <v>4741</v>
      </c>
      <c r="I1228" s="15">
        <v>37.65</v>
      </c>
      <c r="J1228" s="77">
        <v>5</v>
      </c>
      <c r="K1228" s="92"/>
    </row>
    <row r="1229" spans="1:11" ht="70" x14ac:dyDescent="0.25">
      <c r="A1229" s="14" t="s">
        <v>1505</v>
      </c>
      <c r="B1229" s="14" t="s">
        <v>4755</v>
      </c>
      <c r="C1229" s="14" t="s">
        <v>4755</v>
      </c>
      <c r="D1229" s="16">
        <v>45875</v>
      </c>
      <c r="E1229" s="16"/>
      <c r="F1229" s="14" t="s">
        <v>4756</v>
      </c>
      <c r="G1229" s="14"/>
      <c r="H1229" s="14" t="s">
        <v>4741</v>
      </c>
      <c r="I1229" s="15">
        <v>58.73</v>
      </c>
      <c r="J1229" s="77">
        <v>3</v>
      </c>
      <c r="K1229" s="92"/>
    </row>
    <row r="1230" spans="1:11" ht="70" x14ac:dyDescent="0.25">
      <c r="A1230" s="14" t="s">
        <v>1505</v>
      </c>
      <c r="B1230" s="14" t="s">
        <v>4757</v>
      </c>
      <c r="C1230" s="14" t="s">
        <v>4757</v>
      </c>
      <c r="D1230" s="16">
        <v>45875</v>
      </c>
      <c r="E1230" s="16"/>
      <c r="F1230" s="14" t="s">
        <v>4758</v>
      </c>
      <c r="G1230" s="14"/>
      <c r="H1230" s="14" t="s">
        <v>4759</v>
      </c>
      <c r="I1230" s="15">
        <v>32.56</v>
      </c>
      <c r="J1230" s="77">
        <v>3</v>
      </c>
      <c r="K1230" s="92"/>
    </row>
    <row r="1231" spans="1:11" ht="70" x14ac:dyDescent="0.25">
      <c r="A1231" s="14" t="s">
        <v>1505</v>
      </c>
      <c r="B1231" s="14" t="s">
        <v>4760</v>
      </c>
      <c r="C1231" s="14" t="s">
        <v>4760</v>
      </c>
      <c r="D1231" s="16">
        <v>45875</v>
      </c>
      <c r="E1231" s="16"/>
      <c r="F1231" s="14" t="s">
        <v>4761</v>
      </c>
      <c r="G1231" s="14"/>
      <c r="H1231" s="14" t="s">
        <v>2120</v>
      </c>
      <c r="I1231" s="15">
        <v>53.28</v>
      </c>
      <c r="J1231" s="77">
        <v>3</v>
      </c>
      <c r="K1231" s="92"/>
    </row>
    <row r="1232" spans="1:11" ht="70" x14ac:dyDescent="0.25">
      <c r="A1232" s="14" t="s">
        <v>1505</v>
      </c>
      <c r="B1232" s="14" t="s">
        <v>4762</v>
      </c>
      <c r="C1232" s="14" t="s">
        <v>4762</v>
      </c>
      <c r="D1232" s="16">
        <v>45875</v>
      </c>
      <c r="E1232" s="16"/>
      <c r="F1232" s="14" t="s">
        <v>4763</v>
      </c>
      <c r="G1232" s="14"/>
      <c r="H1232" s="14" t="s">
        <v>1775</v>
      </c>
      <c r="I1232" s="15">
        <v>33.74</v>
      </c>
      <c r="J1232" s="77">
        <v>5</v>
      </c>
      <c r="K1232" s="92"/>
    </row>
    <row r="1233" spans="1:11" ht="20" x14ac:dyDescent="0.25">
      <c r="A1233" s="14" t="s">
        <v>1505</v>
      </c>
      <c r="B1233" s="14" t="s">
        <v>4764</v>
      </c>
      <c r="C1233" s="14" t="s">
        <v>4765</v>
      </c>
      <c r="D1233" s="16">
        <v>45875</v>
      </c>
      <c r="E1233" s="16"/>
      <c r="F1233" s="14" t="s">
        <v>4766</v>
      </c>
      <c r="G1233" s="14" t="s">
        <v>4767</v>
      </c>
      <c r="H1233" s="14" t="s">
        <v>4768</v>
      </c>
      <c r="I1233" s="15">
        <v>1285</v>
      </c>
      <c r="J1233" s="77">
        <v>5</v>
      </c>
      <c r="K1233" s="92"/>
    </row>
    <row r="1234" spans="1:11" ht="100" x14ac:dyDescent="0.25">
      <c r="A1234" s="14" t="s">
        <v>1505</v>
      </c>
      <c r="B1234" s="14" t="s">
        <v>4769</v>
      </c>
      <c r="C1234" s="14" t="s">
        <v>4770</v>
      </c>
      <c r="D1234" s="16">
        <v>45774</v>
      </c>
      <c r="E1234" s="16">
        <v>45876</v>
      </c>
      <c r="F1234" s="14" t="s">
        <v>4771</v>
      </c>
      <c r="G1234" s="14"/>
      <c r="H1234" s="14" t="s">
        <v>4772</v>
      </c>
      <c r="I1234" s="15">
        <v>927</v>
      </c>
      <c r="J1234" s="77">
        <v>3</v>
      </c>
      <c r="K1234" s="92"/>
    </row>
    <row r="1235" spans="1:11" ht="70" x14ac:dyDescent="0.25">
      <c r="A1235" s="14" t="s">
        <v>1505</v>
      </c>
      <c r="B1235" s="14" t="s">
        <v>4769</v>
      </c>
      <c r="C1235" s="14" t="s">
        <v>4773</v>
      </c>
      <c r="D1235" s="16">
        <v>45772</v>
      </c>
      <c r="E1235" s="16">
        <v>45876</v>
      </c>
      <c r="F1235" s="14" t="s">
        <v>4774</v>
      </c>
      <c r="G1235" s="14" t="s">
        <v>4775</v>
      </c>
      <c r="H1235" s="14" t="s">
        <v>4776</v>
      </c>
      <c r="I1235" s="15">
        <v>61.2</v>
      </c>
      <c r="J1235" s="77">
        <v>3</v>
      </c>
      <c r="K1235" s="92"/>
    </row>
    <row r="1236" spans="1:11" ht="80" x14ac:dyDescent="0.25">
      <c r="A1236" s="14" t="s">
        <v>1505</v>
      </c>
      <c r="B1236" s="14" t="s">
        <v>4769</v>
      </c>
      <c r="C1236" s="14" t="s">
        <v>4777</v>
      </c>
      <c r="D1236" s="16">
        <v>45772</v>
      </c>
      <c r="E1236" s="16">
        <v>45876</v>
      </c>
      <c r="F1236" s="14" t="s">
        <v>4778</v>
      </c>
      <c r="G1236" s="14" t="s">
        <v>4779</v>
      </c>
      <c r="H1236" s="14" t="s">
        <v>4780</v>
      </c>
      <c r="I1236" s="15">
        <v>17.7</v>
      </c>
      <c r="J1236" s="77">
        <v>3</v>
      </c>
      <c r="K1236" s="92"/>
    </row>
    <row r="1237" spans="1:11" ht="70" x14ac:dyDescent="0.25">
      <c r="A1237" s="14" t="s">
        <v>1505</v>
      </c>
      <c r="B1237" s="14" t="s">
        <v>4769</v>
      </c>
      <c r="C1237" s="14" t="s">
        <v>4781</v>
      </c>
      <c r="D1237" s="16">
        <v>45786</v>
      </c>
      <c r="E1237" s="16">
        <v>45876</v>
      </c>
      <c r="F1237" s="14" t="s">
        <v>4782</v>
      </c>
      <c r="G1237" s="14" t="s">
        <v>4783</v>
      </c>
      <c r="H1237" s="14" t="s">
        <v>4784</v>
      </c>
      <c r="I1237" s="15">
        <v>242.38</v>
      </c>
      <c r="J1237" s="77">
        <v>3</v>
      </c>
      <c r="K1237" s="92"/>
    </row>
    <row r="1238" spans="1:11" ht="70" x14ac:dyDescent="0.25">
      <c r="A1238" s="14" t="s">
        <v>1505</v>
      </c>
      <c r="B1238" s="14" t="s">
        <v>4769</v>
      </c>
      <c r="C1238" s="14" t="s">
        <v>4785</v>
      </c>
      <c r="D1238" s="16">
        <v>45751</v>
      </c>
      <c r="E1238" s="16">
        <v>45876</v>
      </c>
      <c r="F1238" s="14" t="s">
        <v>4786</v>
      </c>
      <c r="G1238" s="14" t="s">
        <v>3258</v>
      </c>
      <c r="H1238" s="14" t="s">
        <v>3259</v>
      </c>
      <c r="I1238" s="15">
        <v>17.100000000000001</v>
      </c>
      <c r="J1238" s="77">
        <v>3</v>
      </c>
      <c r="K1238" s="92"/>
    </row>
    <row r="1239" spans="1:11" ht="70" x14ac:dyDescent="0.25">
      <c r="A1239" s="14" t="s">
        <v>1505</v>
      </c>
      <c r="B1239" s="14" t="s">
        <v>4769</v>
      </c>
      <c r="C1239" s="14" t="s">
        <v>4787</v>
      </c>
      <c r="D1239" s="16">
        <v>45772</v>
      </c>
      <c r="E1239" s="16">
        <v>45876</v>
      </c>
      <c r="F1239" s="14" t="s">
        <v>4788</v>
      </c>
      <c r="G1239" s="14" t="s">
        <v>4789</v>
      </c>
      <c r="H1239" s="14" t="s">
        <v>4790</v>
      </c>
      <c r="I1239" s="15">
        <v>39.15</v>
      </c>
      <c r="J1239" s="77">
        <v>3</v>
      </c>
      <c r="K1239" s="92"/>
    </row>
    <row r="1240" spans="1:11" ht="80" x14ac:dyDescent="0.25">
      <c r="A1240" s="14" t="s">
        <v>1505</v>
      </c>
      <c r="B1240" s="14" t="s">
        <v>4769</v>
      </c>
      <c r="C1240" s="14" t="s">
        <v>4791</v>
      </c>
      <c r="D1240" s="16">
        <v>45772</v>
      </c>
      <c r="E1240" s="16">
        <v>45876</v>
      </c>
      <c r="F1240" s="14" t="s">
        <v>4778</v>
      </c>
      <c r="G1240" s="14" t="s">
        <v>4792</v>
      </c>
      <c r="H1240" s="14" t="s">
        <v>4793</v>
      </c>
      <c r="I1240" s="15">
        <v>65.5</v>
      </c>
      <c r="J1240" s="77">
        <v>3</v>
      </c>
      <c r="K1240" s="92"/>
    </row>
    <row r="1241" spans="1:11" ht="70" x14ac:dyDescent="0.25">
      <c r="A1241" s="14" t="s">
        <v>1505</v>
      </c>
      <c r="B1241" s="14" t="s">
        <v>4769</v>
      </c>
      <c r="C1241" s="14" t="s">
        <v>4794</v>
      </c>
      <c r="D1241" s="16">
        <v>45774</v>
      </c>
      <c r="E1241" s="16">
        <v>45876</v>
      </c>
      <c r="F1241" s="14" t="s">
        <v>4786</v>
      </c>
      <c r="G1241" s="14" t="s">
        <v>4779</v>
      </c>
      <c r="H1241" s="14" t="s">
        <v>4780</v>
      </c>
      <c r="I1241" s="15">
        <v>4</v>
      </c>
      <c r="J1241" s="77">
        <v>3</v>
      </c>
      <c r="K1241" s="92"/>
    </row>
    <row r="1242" spans="1:11" ht="80" x14ac:dyDescent="0.25">
      <c r="A1242" s="14" t="s">
        <v>1505</v>
      </c>
      <c r="B1242" s="14" t="s">
        <v>4769</v>
      </c>
      <c r="C1242" s="14" t="s">
        <v>4795</v>
      </c>
      <c r="D1242" s="16">
        <v>45756</v>
      </c>
      <c r="E1242" s="16">
        <v>45876</v>
      </c>
      <c r="F1242" s="14" t="s">
        <v>4796</v>
      </c>
      <c r="G1242" s="14" t="s">
        <v>4797</v>
      </c>
      <c r="H1242" s="14" t="s">
        <v>4798</v>
      </c>
      <c r="I1242" s="15">
        <v>4.95</v>
      </c>
      <c r="J1242" s="77">
        <v>3</v>
      </c>
      <c r="K1242" s="92"/>
    </row>
    <row r="1243" spans="1:11" ht="80" x14ac:dyDescent="0.25">
      <c r="A1243" s="14" t="s">
        <v>1505</v>
      </c>
      <c r="B1243" s="14" t="s">
        <v>4769</v>
      </c>
      <c r="C1243" s="14" t="s">
        <v>4799</v>
      </c>
      <c r="D1243" s="16">
        <v>45762</v>
      </c>
      <c r="E1243" s="16">
        <v>45876</v>
      </c>
      <c r="F1243" s="14" t="s">
        <v>4796</v>
      </c>
      <c r="G1243" s="14" t="s">
        <v>4800</v>
      </c>
      <c r="H1243" s="14" t="s">
        <v>4801</v>
      </c>
      <c r="I1243" s="15">
        <v>5.2</v>
      </c>
      <c r="J1243" s="77">
        <v>3</v>
      </c>
      <c r="K1243" s="92"/>
    </row>
    <row r="1244" spans="1:11" ht="80" x14ac:dyDescent="0.25">
      <c r="A1244" s="14" t="s">
        <v>1505</v>
      </c>
      <c r="B1244" s="14" t="s">
        <v>4769</v>
      </c>
      <c r="C1244" s="14" t="s">
        <v>4802</v>
      </c>
      <c r="D1244" s="16">
        <v>45763</v>
      </c>
      <c r="E1244" s="16">
        <v>45876</v>
      </c>
      <c r="F1244" s="14" t="s">
        <v>4796</v>
      </c>
      <c r="G1244" s="14" t="s">
        <v>4803</v>
      </c>
      <c r="H1244" s="14" t="s">
        <v>4804</v>
      </c>
      <c r="I1244" s="15">
        <v>6.55</v>
      </c>
      <c r="J1244" s="77">
        <v>3</v>
      </c>
      <c r="K1244" s="92"/>
    </row>
    <row r="1245" spans="1:11" ht="70" x14ac:dyDescent="0.25">
      <c r="A1245" s="14" t="s">
        <v>1505</v>
      </c>
      <c r="B1245" s="14" t="s">
        <v>4769</v>
      </c>
      <c r="C1245" s="14" t="s">
        <v>4805</v>
      </c>
      <c r="D1245" s="16">
        <v>45772</v>
      </c>
      <c r="E1245" s="16">
        <v>45876</v>
      </c>
      <c r="F1245" s="14" t="s">
        <v>4806</v>
      </c>
      <c r="G1245" s="14" t="s">
        <v>4807</v>
      </c>
      <c r="H1245" s="14" t="s">
        <v>4808</v>
      </c>
      <c r="I1245" s="15">
        <v>6</v>
      </c>
      <c r="J1245" s="77">
        <v>3</v>
      </c>
      <c r="K1245" s="92"/>
    </row>
    <row r="1246" spans="1:11" ht="70" x14ac:dyDescent="0.25">
      <c r="A1246" s="14" t="s">
        <v>1505</v>
      </c>
      <c r="B1246" s="14" t="s">
        <v>4769</v>
      </c>
      <c r="C1246" s="14" t="s">
        <v>4799</v>
      </c>
      <c r="D1246" s="16">
        <v>45771</v>
      </c>
      <c r="E1246" s="16">
        <v>45876</v>
      </c>
      <c r="F1246" s="14" t="s">
        <v>4786</v>
      </c>
      <c r="G1246" s="14" t="s">
        <v>4809</v>
      </c>
      <c r="H1246" s="14" t="s">
        <v>4810</v>
      </c>
      <c r="I1246" s="15">
        <v>9.85</v>
      </c>
      <c r="J1246" s="77">
        <v>3</v>
      </c>
      <c r="K1246" s="92"/>
    </row>
    <row r="1247" spans="1:11" ht="40" x14ac:dyDescent="0.25">
      <c r="A1247" s="14" t="s">
        <v>1505</v>
      </c>
      <c r="B1247" s="14" t="s">
        <v>4811</v>
      </c>
      <c r="C1247" s="14" t="s">
        <v>4812</v>
      </c>
      <c r="D1247" s="16">
        <v>45810</v>
      </c>
      <c r="E1247" s="16">
        <v>45876</v>
      </c>
      <c r="F1247" s="14" t="s">
        <v>4813</v>
      </c>
      <c r="G1247" s="14"/>
      <c r="H1247" s="14" t="s">
        <v>2649</v>
      </c>
      <c r="I1247" s="15">
        <v>100</v>
      </c>
      <c r="J1247" s="77">
        <v>2</v>
      </c>
      <c r="K1247" s="92"/>
    </row>
    <row r="1248" spans="1:11" ht="50" x14ac:dyDescent="0.25">
      <c r="A1248" s="14" t="s">
        <v>1505</v>
      </c>
      <c r="B1248" s="14" t="s">
        <v>4814</v>
      </c>
      <c r="C1248" s="14" t="s">
        <v>4815</v>
      </c>
      <c r="D1248" s="16">
        <v>45721</v>
      </c>
      <c r="E1248" s="16">
        <v>45876</v>
      </c>
      <c r="F1248" s="14" t="s">
        <v>4816</v>
      </c>
      <c r="G1248" s="14" t="s">
        <v>4817</v>
      </c>
      <c r="H1248" s="14" t="s">
        <v>4818</v>
      </c>
      <c r="I1248" s="15">
        <v>30</v>
      </c>
      <c r="J1248" s="77">
        <v>3</v>
      </c>
      <c r="K1248" s="92"/>
    </row>
    <row r="1249" spans="1:11" ht="50" x14ac:dyDescent="0.25">
      <c r="A1249" s="14" t="s">
        <v>1505</v>
      </c>
      <c r="B1249" s="14" t="s">
        <v>4819</v>
      </c>
      <c r="C1249" s="14" t="s">
        <v>4820</v>
      </c>
      <c r="D1249" s="16">
        <v>45756</v>
      </c>
      <c r="E1249" s="16">
        <v>45876</v>
      </c>
      <c r="F1249" s="14" t="s">
        <v>4821</v>
      </c>
      <c r="G1249" s="14" t="s">
        <v>4822</v>
      </c>
      <c r="H1249" s="14" t="s">
        <v>4823</v>
      </c>
      <c r="I1249" s="15">
        <v>4831</v>
      </c>
      <c r="J1249" s="77">
        <v>2</v>
      </c>
      <c r="K1249" s="92"/>
    </row>
    <row r="1250" spans="1:11" ht="50" x14ac:dyDescent="0.25">
      <c r="A1250" s="14" t="s">
        <v>1505</v>
      </c>
      <c r="B1250" s="14" t="s">
        <v>4824</v>
      </c>
      <c r="C1250" s="14" t="s">
        <v>4825</v>
      </c>
      <c r="D1250" s="16">
        <v>45777</v>
      </c>
      <c r="E1250" s="16">
        <v>45876</v>
      </c>
      <c r="F1250" s="14" t="s">
        <v>4826</v>
      </c>
      <c r="G1250" s="14" t="s">
        <v>4827</v>
      </c>
      <c r="H1250" s="14" t="s">
        <v>4828</v>
      </c>
      <c r="I1250" s="15">
        <v>281.94</v>
      </c>
      <c r="J1250" s="77">
        <v>2</v>
      </c>
      <c r="K1250" s="92"/>
    </row>
    <row r="1251" spans="1:11" ht="50" x14ac:dyDescent="0.25">
      <c r="A1251" s="14" t="s">
        <v>1505</v>
      </c>
      <c r="B1251" s="14" t="s">
        <v>4824</v>
      </c>
      <c r="C1251" s="14" t="s">
        <v>4829</v>
      </c>
      <c r="D1251" s="16">
        <v>45792</v>
      </c>
      <c r="E1251" s="16">
        <v>45876</v>
      </c>
      <c r="F1251" s="14" t="s">
        <v>4830</v>
      </c>
      <c r="G1251" s="14" t="s">
        <v>4827</v>
      </c>
      <c r="H1251" s="14" t="s">
        <v>4828</v>
      </c>
      <c r="I1251" s="15">
        <v>250</v>
      </c>
      <c r="J1251" s="77">
        <v>2</v>
      </c>
      <c r="K1251" s="92"/>
    </row>
    <row r="1252" spans="1:11" ht="50" x14ac:dyDescent="0.25">
      <c r="A1252" s="14" t="s">
        <v>1505</v>
      </c>
      <c r="B1252" s="14" t="s">
        <v>4824</v>
      </c>
      <c r="C1252" s="14" t="s">
        <v>4831</v>
      </c>
      <c r="D1252" s="16">
        <v>45828</v>
      </c>
      <c r="E1252" s="16">
        <v>45876</v>
      </c>
      <c r="F1252" s="14" t="s">
        <v>4832</v>
      </c>
      <c r="G1252" s="14" t="s">
        <v>4833</v>
      </c>
      <c r="H1252" s="14" t="s">
        <v>4834</v>
      </c>
      <c r="I1252" s="15">
        <v>364.69</v>
      </c>
      <c r="J1252" s="77">
        <v>2</v>
      </c>
      <c r="K1252" s="92"/>
    </row>
    <row r="1253" spans="1:11" ht="30" x14ac:dyDescent="0.25">
      <c r="A1253" s="14" t="s">
        <v>1505</v>
      </c>
      <c r="B1253" s="14" t="s">
        <v>4835</v>
      </c>
      <c r="C1253" s="14" t="s">
        <v>4836</v>
      </c>
      <c r="D1253" s="16">
        <v>45755</v>
      </c>
      <c r="E1253" s="16">
        <v>45876</v>
      </c>
      <c r="F1253" s="14" t="s">
        <v>4837</v>
      </c>
      <c r="G1253" s="14" t="s">
        <v>4838</v>
      </c>
      <c r="H1253" s="14" t="s">
        <v>4839</v>
      </c>
      <c r="I1253" s="15">
        <v>86.4</v>
      </c>
      <c r="J1253" s="77">
        <v>2</v>
      </c>
      <c r="K1253" s="92"/>
    </row>
    <row r="1254" spans="1:11" ht="30" x14ac:dyDescent="0.25">
      <c r="A1254" s="14" t="s">
        <v>1505</v>
      </c>
      <c r="B1254" s="14" t="s">
        <v>4835</v>
      </c>
      <c r="C1254" s="14" t="s">
        <v>4840</v>
      </c>
      <c r="D1254" s="16">
        <v>45786</v>
      </c>
      <c r="E1254" s="16">
        <v>45876</v>
      </c>
      <c r="F1254" s="14" t="s">
        <v>4841</v>
      </c>
      <c r="G1254" s="14" t="s">
        <v>1940</v>
      </c>
      <c r="H1254" s="14" t="s">
        <v>1941</v>
      </c>
      <c r="I1254" s="15">
        <v>788.5</v>
      </c>
      <c r="J1254" s="77">
        <v>2</v>
      </c>
      <c r="K1254" s="92"/>
    </row>
    <row r="1255" spans="1:11" ht="30" x14ac:dyDescent="0.25">
      <c r="A1255" s="14" t="s">
        <v>1505</v>
      </c>
      <c r="B1255" s="14" t="s">
        <v>4835</v>
      </c>
      <c r="C1255" s="14" t="s">
        <v>4842</v>
      </c>
      <c r="D1255" s="16">
        <v>45729</v>
      </c>
      <c r="E1255" s="16">
        <v>45876</v>
      </c>
      <c r="F1255" s="14" t="s">
        <v>4843</v>
      </c>
      <c r="G1255" s="14" t="s">
        <v>1940</v>
      </c>
      <c r="H1255" s="14" t="s">
        <v>1941</v>
      </c>
      <c r="I1255" s="15">
        <v>817</v>
      </c>
      <c r="J1255" s="77">
        <v>2</v>
      </c>
      <c r="K1255" s="92"/>
    </row>
    <row r="1256" spans="1:11" ht="40" x14ac:dyDescent="0.25">
      <c r="A1256" s="14" t="s">
        <v>1505</v>
      </c>
      <c r="B1256" s="14" t="s">
        <v>4835</v>
      </c>
      <c r="C1256" s="14" t="s">
        <v>2954</v>
      </c>
      <c r="D1256" s="16">
        <v>45783</v>
      </c>
      <c r="E1256" s="16">
        <v>45876</v>
      </c>
      <c r="F1256" s="14" t="s">
        <v>4844</v>
      </c>
      <c r="G1256" s="14" t="s">
        <v>4845</v>
      </c>
      <c r="H1256" s="14" t="s">
        <v>4846</v>
      </c>
      <c r="I1256" s="15">
        <v>959.1</v>
      </c>
      <c r="J1256" s="77">
        <v>2</v>
      </c>
      <c r="K1256" s="92"/>
    </row>
    <row r="1257" spans="1:11" ht="90" x14ac:dyDescent="0.25">
      <c r="A1257" s="14" t="s">
        <v>1505</v>
      </c>
      <c r="B1257" s="14" t="s">
        <v>4847</v>
      </c>
      <c r="C1257" s="14" t="s">
        <v>4848</v>
      </c>
      <c r="D1257" s="16">
        <v>45689</v>
      </c>
      <c r="E1257" s="16">
        <v>45876</v>
      </c>
      <c r="F1257" s="14" t="s">
        <v>4849</v>
      </c>
      <c r="G1257" s="14"/>
      <c r="H1257" s="14" t="s">
        <v>4850</v>
      </c>
      <c r="I1257" s="15">
        <v>13.25</v>
      </c>
      <c r="J1257" s="77">
        <v>2</v>
      </c>
      <c r="K1257" s="92"/>
    </row>
    <row r="1258" spans="1:11" ht="60" x14ac:dyDescent="0.25">
      <c r="A1258" s="14" t="s">
        <v>1505</v>
      </c>
      <c r="B1258" s="14" t="s">
        <v>4847</v>
      </c>
      <c r="C1258" s="14" t="s">
        <v>4851</v>
      </c>
      <c r="D1258" s="16">
        <v>45689</v>
      </c>
      <c r="E1258" s="16">
        <v>45876</v>
      </c>
      <c r="F1258" s="14" t="s">
        <v>4852</v>
      </c>
      <c r="G1258" s="14" t="s">
        <v>3390</v>
      </c>
      <c r="H1258" s="14" t="s">
        <v>4853</v>
      </c>
      <c r="I1258" s="15">
        <v>2.5</v>
      </c>
      <c r="J1258" s="77">
        <v>2</v>
      </c>
      <c r="K1258" s="92"/>
    </row>
    <row r="1259" spans="1:11" ht="90" x14ac:dyDescent="0.25">
      <c r="A1259" s="14" t="s">
        <v>1505</v>
      </c>
      <c r="B1259" s="14" t="s">
        <v>4847</v>
      </c>
      <c r="C1259" s="14" t="s">
        <v>153</v>
      </c>
      <c r="D1259" s="16">
        <v>45690</v>
      </c>
      <c r="E1259" s="16">
        <v>45876</v>
      </c>
      <c r="F1259" s="14" t="s">
        <v>4854</v>
      </c>
      <c r="G1259" s="14"/>
      <c r="H1259" s="14" t="s">
        <v>4850</v>
      </c>
      <c r="I1259" s="15">
        <v>13.25</v>
      </c>
      <c r="J1259" s="77">
        <v>2</v>
      </c>
      <c r="K1259" s="92"/>
    </row>
    <row r="1260" spans="1:11" ht="60" x14ac:dyDescent="0.25">
      <c r="A1260" s="14" t="s">
        <v>1505</v>
      </c>
      <c r="B1260" s="14" t="s">
        <v>4847</v>
      </c>
      <c r="C1260" s="14" t="s">
        <v>4855</v>
      </c>
      <c r="D1260" s="16">
        <v>45690</v>
      </c>
      <c r="E1260" s="16">
        <v>45876</v>
      </c>
      <c r="F1260" s="14" t="s">
        <v>4856</v>
      </c>
      <c r="G1260" s="14" t="s">
        <v>2891</v>
      </c>
      <c r="H1260" s="14" t="s">
        <v>4857</v>
      </c>
      <c r="I1260" s="15">
        <v>4</v>
      </c>
      <c r="J1260" s="77">
        <v>2</v>
      </c>
      <c r="K1260" s="92"/>
    </row>
    <row r="1261" spans="1:11" ht="90" x14ac:dyDescent="0.25">
      <c r="A1261" s="14" t="s">
        <v>1505</v>
      </c>
      <c r="B1261" s="14" t="s">
        <v>4847</v>
      </c>
      <c r="C1261" s="14" t="s">
        <v>182</v>
      </c>
      <c r="D1261" s="16">
        <v>45696</v>
      </c>
      <c r="E1261" s="16">
        <v>45876</v>
      </c>
      <c r="F1261" s="14" t="s">
        <v>4858</v>
      </c>
      <c r="G1261" s="14"/>
      <c r="H1261" s="14" t="s">
        <v>4859</v>
      </c>
      <c r="I1261" s="15">
        <v>148.4</v>
      </c>
      <c r="J1261" s="77">
        <v>2</v>
      </c>
      <c r="K1261" s="92"/>
    </row>
    <row r="1262" spans="1:11" ht="70" x14ac:dyDescent="0.25">
      <c r="A1262" s="14" t="s">
        <v>1505</v>
      </c>
      <c r="B1262" s="14" t="s">
        <v>4847</v>
      </c>
      <c r="C1262" s="14" t="s">
        <v>4860</v>
      </c>
      <c r="D1262" s="16">
        <v>45696</v>
      </c>
      <c r="E1262" s="16">
        <v>45876</v>
      </c>
      <c r="F1262" s="14" t="s">
        <v>4861</v>
      </c>
      <c r="G1262" s="14"/>
      <c r="H1262" s="14" t="s">
        <v>4862</v>
      </c>
      <c r="I1262" s="15">
        <v>13.12</v>
      </c>
      <c r="J1262" s="77">
        <v>2</v>
      </c>
      <c r="K1262" s="92"/>
    </row>
    <row r="1263" spans="1:11" ht="90" x14ac:dyDescent="0.25">
      <c r="A1263" s="14" t="s">
        <v>1505</v>
      </c>
      <c r="B1263" s="14" t="s">
        <v>4847</v>
      </c>
      <c r="C1263" s="14" t="s">
        <v>4863</v>
      </c>
      <c r="D1263" s="16">
        <v>45718</v>
      </c>
      <c r="E1263" s="16">
        <v>45876</v>
      </c>
      <c r="F1263" s="14" t="s">
        <v>4864</v>
      </c>
      <c r="G1263" s="14"/>
      <c r="H1263" s="14" t="s">
        <v>4865</v>
      </c>
      <c r="I1263" s="15">
        <v>157.36000000000001</v>
      </c>
      <c r="J1263" s="77">
        <v>2</v>
      </c>
      <c r="K1263" s="92"/>
    </row>
    <row r="1264" spans="1:11" ht="90" x14ac:dyDescent="0.25">
      <c r="A1264" s="14" t="s">
        <v>1505</v>
      </c>
      <c r="B1264" s="14" t="s">
        <v>4847</v>
      </c>
      <c r="C1264" s="14" t="s">
        <v>131</v>
      </c>
      <c r="D1264" s="16">
        <v>45778</v>
      </c>
      <c r="E1264" s="16">
        <v>45876</v>
      </c>
      <c r="F1264" s="14" t="s">
        <v>4866</v>
      </c>
      <c r="G1264" s="14"/>
      <c r="H1264" s="14" t="s">
        <v>4850</v>
      </c>
      <c r="I1264" s="15">
        <v>14.05</v>
      </c>
      <c r="J1264" s="77">
        <v>2</v>
      </c>
      <c r="K1264" s="92"/>
    </row>
    <row r="1265" spans="1:11" ht="60" x14ac:dyDescent="0.25">
      <c r="A1265" s="14" t="s">
        <v>1505</v>
      </c>
      <c r="B1265" s="14" t="s">
        <v>4847</v>
      </c>
      <c r="C1265" s="14" t="s">
        <v>182</v>
      </c>
      <c r="D1265" s="16">
        <v>45778</v>
      </c>
      <c r="E1265" s="16">
        <v>45876</v>
      </c>
      <c r="F1265" s="14" t="s">
        <v>4867</v>
      </c>
      <c r="G1265" s="14" t="s">
        <v>3390</v>
      </c>
      <c r="H1265" s="14" t="s">
        <v>4853</v>
      </c>
      <c r="I1265" s="15">
        <v>22</v>
      </c>
      <c r="J1265" s="77">
        <v>2</v>
      </c>
      <c r="K1265" s="92"/>
    </row>
    <row r="1266" spans="1:11" ht="90" x14ac:dyDescent="0.25">
      <c r="A1266" s="14" t="s">
        <v>1505</v>
      </c>
      <c r="B1266" s="14" t="s">
        <v>4847</v>
      </c>
      <c r="C1266" s="14" t="s">
        <v>4868</v>
      </c>
      <c r="D1266" s="16">
        <v>45778</v>
      </c>
      <c r="E1266" s="16">
        <v>45876</v>
      </c>
      <c r="F1266" s="14" t="s">
        <v>4866</v>
      </c>
      <c r="G1266" s="14"/>
      <c r="H1266" s="14" t="s">
        <v>4869</v>
      </c>
      <c r="I1266" s="15">
        <v>14.05</v>
      </c>
      <c r="J1266" s="77">
        <v>2</v>
      </c>
      <c r="K1266" s="92"/>
    </row>
    <row r="1267" spans="1:11" ht="90" x14ac:dyDescent="0.25">
      <c r="A1267" s="14" t="s">
        <v>1505</v>
      </c>
      <c r="B1267" s="14" t="s">
        <v>4847</v>
      </c>
      <c r="C1267" s="14" t="s">
        <v>4870</v>
      </c>
      <c r="D1267" s="16">
        <v>45778</v>
      </c>
      <c r="E1267" s="16">
        <v>45876</v>
      </c>
      <c r="F1267" s="14" t="s">
        <v>4871</v>
      </c>
      <c r="G1267" s="14"/>
      <c r="H1267" s="14" t="s">
        <v>4872</v>
      </c>
      <c r="I1267" s="15">
        <v>14.05</v>
      </c>
      <c r="J1267" s="77">
        <v>2</v>
      </c>
      <c r="K1267" s="92"/>
    </row>
    <row r="1268" spans="1:11" ht="90" x14ac:dyDescent="0.25">
      <c r="A1268" s="14" t="s">
        <v>1505</v>
      </c>
      <c r="B1268" s="14" t="s">
        <v>4847</v>
      </c>
      <c r="C1268" s="14" t="s">
        <v>4873</v>
      </c>
      <c r="D1268" s="16">
        <v>45787</v>
      </c>
      <c r="E1268" s="16">
        <v>45876</v>
      </c>
      <c r="F1268" s="14" t="s">
        <v>4874</v>
      </c>
      <c r="G1268" s="14"/>
      <c r="H1268" s="14" t="s">
        <v>4869</v>
      </c>
      <c r="I1268" s="15">
        <v>16.86</v>
      </c>
      <c r="J1268" s="77">
        <v>2</v>
      </c>
      <c r="K1268" s="92"/>
    </row>
    <row r="1269" spans="1:11" ht="90" x14ac:dyDescent="0.25">
      <c r="A1269" s="14" t="s">
        <v>1505</v>
      </c>
      <c r="B1269" s="14" t="s">
        <v>4847</v>
      </c>
      <c r="C1269" s="14" t="s">
        <v>1979</v>
      </c>
      <c r="D1269" s="16">
        <v>45787</v>
      </c>
      <c r="E1269" s="16">
        <v>45876</v>
      </c>
      <c r="F1269" s="14" t="s">
        <v>4875</v>
      </c>
      <c r="G1269" s="14"/>
      <c r="H1269" s="14" t="s">
        <v>4850</v>
      </c>
      <c r="I1269" s="15">
        <v>16.86</v>
      </c>
      <c r="J1269" s="77">
        <v>2</v>
      </c>
      <c r="K1269" s="92"/>
    </row>
    <row r="1270" spans="1:11" ht="90" x14ac:dyDescent="0.25">
      <c r="A1270" s="14" t="s">
        <v>1505</v>
      </c>
      <c r="B1270" s="14" t="s">
        <v>4847</v>
      </c>
      <c r="C1270" s="14" t="s">
        <v>288</v>
      </c>
      <c r="D1270" s="16">
        <v>45787</v>
      </c>
      <c r="E1270" s="16">
        <v>45876</v>
      </c>
      <c r="F1270" s="14" t="s">
        <v>4874</v>
      </c>
      <c r="G1270" s="14"/>
      <c r="H1270" s="14" t="s">
        <v>4872</v>
      </c>
      <c r="I1270" s="15">
        <v>16.86</v>
      </c>
      <c r="J1270" s="77">
        <v>2</v>
      </c>
      <c r="K1270" s="92"/>
    </row>
    <row r="1271" spans="1:11" ht="90" x14ac:dyDescent="0.25">
      <c r="A1271" s="14" t="s">
        <v>1505</v>
      </c>
      <c r="B1271" s="14" t="s">
        <v>4847</v>
      </c>
      <c r="C1271" s="14" t="s">
        <v>4876</v>
      </c>
      <c r="D1271" s="16">
        <v>45788</v>
      </c>
      <c r="E1271" s="16">
        <v>45876</v>
      </c>
      <c r="F1271" s="14" t="s">
        <v>4877</v>
      </c>
      <c r="G1271" s="14"/>
      <c r="H1271" s="14" t="s">
        <v>4869</v>
      </c>
      <c r="I1271" s="15">
        <v>14.05</v>
      </c>
      <c r="J1271" s="77">
        <v>2</v>
      </c>
      <c r="K1271" s="92"/>
    </row>
    <row r="1272" spans="1:11" ht="60" x14ac:dyDescent="0.25">
      <c r="A1272" s="14" t="s">
        <v>1505</v>
      </c>
      <c r="B1272" s="14" t="s">
        <v>4847</v>
      </c>
      <c r="C1272" s="14" t="s">
        <v>3247</v>
      </c>
      <c r="D1272" s="16">
        <v>45788</v>
      </c>
      <c r="E1272" s="16">
        <v>45876</v>
      </c>
      <c r="F1272" s="14" t="s">
        <v>4878</v>
      </c>
      <c r="G1272" s="14" t="s">
        <v>3390</v>
      </c>
      <c r="H1272" s="14" t="s">
        <v>4853</v>
      </c>
      <c r="I1272" s="15">
        <v>15.5</v>
      </c>
      <c r="J1272" s="77">
        <v>2</v>
      </c>
      <c r="K1272" s="92"/>
    </row>
    <row r="1273" spans="1:11" ht="90" x14ac:dyDescent="0.25">
      <c r="A1273" s="14" t="s">
        <v>1505</v>
      </c>
      <c r="B1273" s="14" t="s">
        <v>4847</v>
      </c>
      <c r="C1273" s="14" t="s">
        <v>4879</v>
      </c>
      <c r="D1273" s="16">
        <v>45788</v>
      </c>
      <c r="E1273" s="16">
        <v>45876</v>
      </c>
      <c r="F1273" s="14" t="s">
        <v>4880</v>
      </c>
      <c r="G1273" s="14"/>
      <c r="H1273" s="14" t="s">
        <v>4850</v>
      </c>
      <c r="I1273" s="15">
        <v>14.05</v>
      </c>
      <c r="J1273" s="77">
        <v>2</v>
      </c>
      <c r="K1273" s="92"/>
    </row>
    <row r="1274" spans="1:11" ht="90" x14ac:dyDescent="0.25">
      <c r="A1274" s="14" t="s">
        <v>1505</v>
      </c>
      <c r="B1274" s="14" t="s">
        <v>4847</v>
      </c>
      <c r="C1274" s="14" t="s">
        <v>4881</v>
      </c>
      <c r="D1274" s="16">
        <v>45801</v>
      </c>
      <c r="E1274" s="16">
        <v>45876</v>
      </c>
      <c r="F1274" s="14" t="s">
        <v>4882</v>
      </c>
      <c r="G1274" s="14"/>
      <c r="H1274" s="14" t="s">
        <v>4850</v>
      </c>
      <c r="I1274" s="15">
        <v>47.77</v>
      </c>
      <c r="J1274" s="77">
        <v>2</v>
      </c>
      <c r="K1274" s="92"/>
    </row>
    <row r="1275" spans="1:11" ht="60" x14ac:dyDescent="0.25">
      <c r="A1275" s="14" t="s">
        <v>1505</v>
      </c>
      <c r="B1275" s="14" t="s">
        <v>4847</v>
      </c>
      <c r="C1275" s="14" t="s">
        <v>4883</v>
      </c>
      <c r="D1275" s="16">
        <v>45801</v>
      </c>
      <c r="E1275" s="16">
        <v>45876</v>
      </c>
      <c r="F1275" s="14" t="s">
        <v>4884</v>
      </c>
      <c r="G1275" s="14" t="s">
        <v>4885</v>
      </c>
      <c r="H1275" s="14" t="s">
        <v>4886</v>
      </c>
      <c r="I1275" s="15">
        <v>14</v>
      </c>
      <c r="J1275" s="77">
        <v>2</v>
      </c>
      <c r="K1275" s="92"/>
    </row>
    <row r="1276" spans="1:11" ht="90" x14ac:dyDescent="0.25">
      <c r="A1276" s="14" t="s">
        <v>1505</v>
      </c>
      <c r="B1276" s="14" t="s">
        <v>4847</v>
      </c>
      <c r="C1276" s="14" t="s">
        <v>4887</v>
      </c>
      <c r="D1276" s="16">
        <v>45801</v>
      </c>
      <c r="E1276" s="16">
        <v>45876</v>
      </c>
      <c r="F1276" s="14" t="s">
        <v>4888</v>
      </c>
      <c r="G1276" s="14"/>
      <c r="H1276" s="14" t="s">
        <v>4869</v>
      </c>
      <c r="I1276" s="15">
        <v>47.77</v>
      </c>
      <c r="J1276" s="77">
        <v>2</v>
      </c>
      <c r="K1276" s="92"/>
    </row>
    <row r="1277" spans="1:11" ht="90" x14ac:dyDescent="0.25">
      <c r="A1277" s="14" t="s">
        <v>1505</v>
      </c>
      <c r="B1277" s="14" t="s">
        <v>4847</v>
      </c>
      <c r="C1277" s="14" t="s">
        <v>4889</v>
      </c>
      <c r="D1277" s="16">
        <v>45802</v>
      </c>
      <c r="E1277" s="16">
        <v>45876</v>
      </c>
      <c r="F1277" s="14" t="s">
        <v>4890</v>
      </c>
      <c r="G1277" s="14"/>
      <c r="H1277" s="14" t="s">
        <v>4869</v>
      </c>
      <c r="I1277" s="15">
        <v>78.680000000000007</v>
      </c>
      <c r="J1277" s="77">
        <v>2</v>
      </c>
      <c r="K1277" s="92"/>
    </row>
    <row r="1278" spans="1:11" ht="70" x14ac:dyDescent="0.25">
      <c r="A1278" s="14" t="s">
        <v>1505</v>
      </c>
      <c r="B1278" s="14" t="s">
        <v>4847</v>
      </c>
      <c r="C1278" s="14" t="s">
        <v>4891</v>
      </c>
      <c r="D1278" s="16">
        <v>45802</v>
      </c>
      <c r="E1278" s="16">
        <v>45876</v>
      </c>
      <c r="F1278" s="14" t="s">
        <v>4892</v>
      </c>
      <c r="G1278" s="14" t="s">
        <v>4893</v>
      </c>
      <c r="H1278" s="14" t="s">
        <v>4894</v>
      </c>
      <c r="I1278" s="15">
        <v>12</v>
      </c>
      <c r="J1278" s="77">
        <v>2</v>
      </c>
      <c r="K1278" s="92"/>
    </row>
    <row r="1279" spans="1:11" ht="90" x14ac:dyDescent="0.25">
      <c r="A1279" s="14" t="s">
        <v>1505</v>
      </c>
      <c r="B1279" s="14" t="s">
        <v>4847</v>
      </c>
      <c r="C1279" s="14" t="s">
        <v>4403</v>
      </c>
      <c r="D1279" s="16">
        <v>45808</v>
      </c>
      <c r="E1279" s="16">
        <v>45876</v>
      </c>
      <c r="F1279" s="14" t="s">
        <v>4895</v>
      </c>
      <c r="G1279" s="14"/>
      <c r="H1279" s="14" t="s">
        <v>4869</v>
      </c>
      <c r="I1279" s="15">
        <v>19.670000000000002</v>
      </c>
      <c r="J1279" s="77">
        <v>2</v>
      </c>
      <c r="K1279" s="92"/>
    </row>
    <row r="1280" spans="1:11" ht="90" x14ac:dyDescent="0.25">
      <c r="A1280" s="14" t="s">
        <v>1505</v>
      </c>
      <c r="B1280" s="14" t="s">
        <v>4847</v>
      </c>
      <c r="C1280" s="14" t="s">
        <v>4896</v>
      </c>
      <c r="D1280" s="16">
        <v>45809</v>
      </c>
      <c r="E1280" s="16">
        <v>45876</v>
      </c>
      <c r="F1280" s="14" t="s">
        <v>4897</v>
      </c>
      <c r="G1280" s="14"/>
      <c r="H1280" s="14" t="s">
        <v>4872</v>
      </c>
      <c r="I1280" s="15">
        <v>14.8</v>
      </c>
      <c r="J1280" s="77">
        <v>2</v>
      </c>
      <c r="K1280" s="92"/>
    </row>
    <row r="1281" spans="1:11" ht="90" x14ac:dyDescent="0.25">
      <c r="A1281" s="14" t="s">
        <v>1505</v>
      </c>
      <c r="B1281" s="14" t="s">
        <v>4847</v>
      </c>
      <c r="C1281" s="14" t="s">
        <v>4898</v>
      </c>
      <c r="D1281" s="16">
        <v>45830</v>
      </c>
      <c r="E1281" s="16">
        <v>45876</v>
      </c>
      <c r="F1281" s="14" t="s">
        <v>4899</v>
      </c>
      <c r="G1281" s="14"/>
      <c r="H1281" s="14" t="s">
        <v>4850</v>
      </c>
      <c r="I1281" s="15">
        <v>50.32</v>
      </c>
      <c r="J1281" s="77">
        <v>2</v>
      </c>
      <c r="K1281" s="92"/>
    </row>
    <row r="1282" spans="1:11" ht="30" x14ac:dyDescent="0.25">
      <c r="A1282" s="14" t="s">
        <v>1505</v>
      </c>
      <c r="B1282" s="14" t="s">
        <v>4847</v>
      </c>
      <c r="C1282" s="14" t="s">
        <v>1713</v>
      </c>
      <c r="D1282" s="16">
        <v>45704</v>
      </c>
      <c r="E1282" s="16">
        <v>45876</v>
      </c>
      <c r="F1282" s="14" t="s">
        <v>4900</v>
      </c>
      <c r="G1282" s="14" t="s">
        <v>4901</v>
      </c>
      <c r="H1282" s="14" t="s">
        <v>4902</v>
      </c>
      <c r="I1282" s="15">
        <v>100</v>
      </c>
      <c r="J1282" s="77">
        <v>2</v>
      </c>
      <c r="K1282" s="92"/>
    </row>
    <row r="1283" spans="1:11" ht="30" x14ac:dyDescent="0.25">
      <c r="A1283" s="14" t="s">
        <v>1505</v>
      </c>
      <c r="B1283" s="14" t="s">
        <v>4847</v>
      </c>
      <c r="C1283" s="14" t="s">
        <v>4903</v>
      </c>
      <c r="D1283" s="16">
        <v>45721</v>
      </c>
      <c r="E1283" s="16">
        <v>45876</v>
      </c>
      <c r="F1283" s="14" t="s">
        <v>4904</v>
      </c>
      <c r="G1283" s="14" t="s">
        <v>4901</v>
      </c>
      <c r="H1283" s="14" t="s">
        <v>4902</v>
      </c>
      <c r="I1283" s="15">
        <v>100</v>
      </c>
      <c r="J1283" s="77">
        <v>2</v>
      </c>
      <c r="K1283" s="92"/>
    </row>
    <row r="1284" spans="1:11" ht="40" x14ac:dyDescent="0.25">
      <c r="A1284" s="14" t="s">
        <v>1505</v>
      </c>
      <c r="B1284" s="14" t="s">
        <v>4847</v>
      </c>
      <c r="C1284" s="14" t="s">
        <v>4905</v>
      </c>
      <c r="D1284" s="16">
        <v>45762</v>
      </c>
      <c r="E1284" s="16">
        <v>45876</v>
      </c>
      <c r="F1284" s="14" t="s">
        <v>4906</v>
      </c>
      <c r="G1284" s="14" t="s">
        <v>4901</v>
      </c>
      <c r="H1284" s="14" t="s">
        <v>4902</v>
      </c>
      <c r="I1284" s="15">
        <v>41.78</v>
      </c>
      <c r="J1284" s="77">
        <v>2</v>
      </c>
      <c r="K1284" s="92"/>
    </row>
    <row r="1285" spans="1:11" ht="40" x14ac:dyDescent="0.25">
      <c r="A1285" s="14" t="s">
        <v>1505</v>
      </c>
      <c r="B1285" s="14" t="s">
        <v>4907</v>
      </c>
      <c r="C1285" s="14" t="s">
        <v>4908</v>
      </c>
      <c r="D1285" s="16">
        <v>45803</v>
      </c>
      <c r="E1285" s="16">
        <v>45876</v>
      </c>
      <c r="F1285" s="14" t="s">
        <v>4909</v>
      </c>
      <c r="G1285" s="14"/>
      <c r="H1285" s="14" t="s">
        <v>2649</v>
      </c>
      <c r="I1285" s="15">
        <v>300</v>
      </c>
      <c r="J1285" s="77">
        <v>2</v>
      </c>
      <c r="K1285" s="92"/>
    </row>
    <row r="1286" spans="1:11" ht="40" x14ac:dyDescent="0.25">
      <c r="A1286" s="14" t="s">
        <v>1505</v>
      </c>
      <c r="B1286" s="14" t="s">
        <v>4910</v>
      </c>
      <c r="C1286" s="14" t="s">
        <v>4911</v>
      </c>
      <c r="D1286" s="16">
        <v>45840</v>
      </c>
      <c r="E1286" s="16">
        <v>45876</v>
      </c>
      <c r="F1286" s="14" t="s">
        <v>4912</v>
      </c>
      <c r="G1286" s="14"/>
      <c r="H1286" s="14" t="s">
        <v>2649</v>
      </c>
      <c r="I1286" s="15">
        <v>208.42</v>
      </c>
      <c r="J1286" s="77">
        <v>2</v>
      </c>
      <c r="K1286" s="92"/>
    </row>
    <row r="1287" spans="1:11" ht="40" x14ac:dyDescent="0.25">
      <c r="A1287" s="14" t="s">
        <v>1505</v>
      </c>
      <c r="B1287" s="14" t="s">
        <v>4910</v>
      </c>
      <c r="C1287" s="14" t="s">
        <v>4913</v>
      </c>
      <c r="D1287" s="16">
        <v>45790</v>
      </c>
      <c r="E1287" s="16">
        <v>45876</v>
      </c>
      <c r="F1287" s="14" t="s">
        <v>4914</v>
      </c>
      <c r="G1287" s="14"/>
      <c r="H1287" s="14" t="s">
        <v>2649</v>
      </c>
      <c r="I1287" s="15">
        <v>91.58</v>
      </c>
      <c r="J1287" s="77">
        <v>2</v>
      </c>
      <c r="K1287" s="92"/>
    </row>
    <row r="1288" spans="1:11" ht="40" x14ac:dyDescent="0.25">
      <c r="A1288" s="14" t="s">
        <v>1505</v>
      </c>
      <c r="B1288" s="14" t="s">
        <v>4915</v>
      </c>
      <c r="C1288" s="14" t="s">
        <v>4916</v>
      </c>
      <c r="D1288" s="16">
        <v>45715</v>
      </c>
      <c r="E1288" s="16">
        <v>45876</v>
      </c>
      <c r="F1288" s="14" t="s">
        <v>4917</v>
      </c>
      <c r="G1288" s="14"/>
      <c r="H1288" s="14" t="s">
        <v>2649</v>
      </c>
      <c r="I1288" s="15">
        <v>150</v>
      </c>
      <c r="J1288" s="77">
        <v>2</v>
      </c>
      <c r="K1288" s="92"/>
    </row>
    <row r="1289" spans="1:11" ht="30" x14ac:dyDescent="0.25">
      <c r="A1289" s="14" t="s">
        <v>1505</v>
      </c>
      <c r="B1289" s="14" t="s">
        <v>4918</v>
      </c>
      <c r="C1289" s="14" t="s">
        <v>4919</v>
      </c>
      <c r="D1289" s="16">
        <v>45792</v>
      </c>
      <c r="E1289" s="16">
        <v>45876</v>
      </c>
      <c r="F1289" s="14" t="s">
        <v>4920</v>
      </c>
      <c r="G1289" s="14" t="s">
        <v>4921</v>
      </c>
      <c r="H1289" s="14" t="s">
        <v>4922</v>
      </c>
      <c r="I1289" s="15">
        <v>160</v>
      </c>
      <c r="J1289" s="77">
        <v>2</v>
      </c>
      <c r="K1289" s="92"/>
    </row>
    <row r="1290" spans="1:11" ht="30" x14ac:dyDescent="0.25">
      <c r="A1290" s="14" t="s">
        <v>1505</v>
      </c>
      <c r="B1290" s="14" t="s">
        <v>4918</v>
      </c>
      <c r="C1290" s="14" t="s">
        <v>4923</v>
      </c>
      <c r="D1290" s="16">
        <v>45825</v>
      </c>
      <c r="E1290" s="16">
        <v>45876</v>
      </c>
      <c r="F1290" s="14" t="s">
        <v>4924</v>
      </c>
      <c r="G1290" s="14" t="s">
        <v>4925</v>
      </c>
      <c r="H1290" s="14" t="s">
        <v>4926</v>
      </c>
      <c r="I1290" s="15">
        <v>27.8</v>
      </c>
      <c r="J1290" s="77">
        <v>2</v>
      </c>
      <c r="K1290" s="92"/>
    </row>
    <row r="1291" spans="1:11" ht="40" x14ac:dyDescent="0.25">
      <c r="A1291" s="14" t="s">
        <v>1505</v>
      </c>
      <c r="B1291" s="14" t="s">
        <v>4918</v>
      </c>
      <c r="C1291" s="14" t="s">
        <v>4927</v>
      </c>
      <c r="D1291" s="16">
        <v>45725</v>
      </c>
      <c r="E1291" s="16">
        <v>45876</v>
      </c>
      <c r="F1291" s="14" t="s">
        <v>4928</v>
      </c>
      <c r="G1291" s="14" t="s">
        <v>4419</v>
      </c>
      <c r="H1291" s="14" t="s">
        <v>4929</v>
      </c>
      <c r="I1291" s="15">
        <v>12.2</v>
      </c>
      <c r="J1291" s="77">
        <v>2</v>
      </c>
      <c r="K1291" s="92"/>
    </row>
    <row r="1292" spans="1:11" ht="50" x14ac:dyDescent="0.25">
      <c r="A1292" s="14" t="s">
        <v>1505</v>
      </c>
      <c r="B1292" s="14" t="s">
        <v>4930</v>
      </c>
      <c r="C1292" s="14" t="s">
        <v>4931</v>
      </c>
      <c r="D1292" s="16">
        <v>45828</v>
      </c>
      <c r="E1292" s="16">
        <v>45876</v>
      </c>
      <c r="F1292" s="14" t="s">
        <v>4932</v>
      </c>
      <c r="G1292" s="14" t="s">
        <v>4933</v>
      </c>
      <c r="H1292" s="14" t="s">
        <v>4934</v>
      </c>
      <c r="I1292" s="15">
        <v>229.7</v>
      </c>
      <c r="J1292" s="77">
        <v>2</v>
      </c>
      <c r="K1292" s="92"/>
    </row>
    <row r="1293" spans="1:11" ht="90" x14ac:dyDescent="0.25">
      <c r="A1293" s="14" t="s">
        <v>1505</v>
      </c>
      <c r="B1293" s="14" t="s">
        <v>4935</v>
      </c>
      <c r="C1293" s="14" t="s">
        <v>4936</v>
      </c>
      <c r="D1293" s="16">
        <v>45703</v>
      </c>
      <c r="E1293" s="16">
        <v>45876</v>
      </c>
      <c r="F1293" s="14" t="s">
        <v>4937</v>
      </c>
      <c r="G1293" s="14"/>
      <c r="H1293" s="14" t="s">
        <v>4869</v>
      </c>
      <c r="I1293" s="15">
        <v>148.4</v>
      </c>
      <c r="J1293" s="77">
        <v>3</v>
      </c>
      <c r="K1293" s="92"/>
    </row>
    <row r="1294" spans="1:11" ht="100" x14ac:dyDescent="0.25">
      <c r="A1294" s="14" t="s">
        <v>1505</v>
      </c>
      <c r="B1294" s="14" t="s">
        <v>4935</v>
      </c>
      <c r="C1294" s="14" t="s">
        <v>173</v>
      </c>
      <c r="D1294" s="16">
        <v>45724</v>
      </c>
      <c r="E1294" s="16">
        <v>45876</v>
      </c>
      <c r="F1294" s="14" t="s">
        <v>4938</v>
      </c>
      <c r="G1294" s="14"/>
      <c r="H1294" s="14" t="s">
        <v>4869</v>
      </c>
      <c r="I1294" s="15">
        <v>110.6</v>
      </c>
      <c r="J1294" s="77">
        <v>3</v>
      </c>
      <c r="K1294" s="92"/>
    </row>
    <row r="1295" spans="1:11" ht="40" x14ac:dyDescent="0.25">
      <c r="A1295" s="14" t="s">
        <v>1505</v>
      </c>
      <c r="B1295" s="14" t="s">
        <v>4939</v>
      </c>
      <c r="C1295" s="14" t="s">
        <v>4940</v>
      </c>
      <c r="D1295" s="16">
        <v>45843</v>
      </c>
      <c r="E1295" s="16">
        <v>45876</v>
      </c>
      <c r="F1295" s="14" t="s">
        <v>4941</v>
      </c>
      <c r="G1295" s="14"/>
      <c r="H1295" s="14" t="s">
        <v>4942</v>
      </c>
      <c r="I1295" s="15">
        <v>453.42</v>
      </c>
      <c r="J1295" s="77">
        <v>2</v>
      </c>
      <c r="K1295" s="92"/>
    </row>
    <row r="1296" spans="1:11" ht="70" x14ac:dyDescent="0.25">
      <c r="A1296" s="14" t="s">
        <v>1505</v>
      </c>
      <c r="B1296" s="14" t="s">
        <v>4943</v>
      </c>
      <c r="C1296" s="14" t="s">
        <v>4944</v>
      </c>
      <c r="D1296" s="16">
        <v>45745</v>
      </c>
      <c r="E1296" s="16">
        <v>45876</v>
      </c>
      <c r="F1296" s="14" t="s">
        <v>4945</v>
      </c>
      <c r="G1296" s="14"/>
      <c r="H1296" s="14" t="s">
        <v>4946</v>
      </c>
      <c r="I1296" s="15">
        <v>972</v>
      </c>
      <c r="J1296" s="77">
        <v>2</v>
      </c>
      <c r="K1296" s="92"/>
    </row>
    <row r="1297" spans="1:11" ht="120" x14ac:dyDescent="0.25">
      <c r="A1297" s="14" t="s">
        <v>1505</v>
      </c>
      <c r="B1297" s="14" t="s">
        <v>4947</v>
      </c>
      <c r="C1297" s="14" t="s">
        <v>4948</v>
      </c>
      <c r="D1297" s="16">
        <v>45671</v>
      </c>
      <c r="E1297" s="16">
        <v>45876</v>
      </c>
      <c r="F1297" s="14" t="s">
        <v>4949</v>
      </c>
      <c r="G1297" s="14"/>
      <c r="H1297" s="14" t="s">
        <v>4950</v>
      </c>
      <c r="I1297" s="15">
        <v>2913.17</v>
      </c>
      <c r="J1297" s="77">
        <v>2</v>
      </c>
      <c r="K1297" s="92"/>
    </row>
    <row r="1298" spans="1:11" ht="30" x14ac:dyDescent="0.25">
      <c r="A1298" s="14" t="s">
        <v>1505</v>
      </c>
      <c r="B1298" s="14" t="s">
        <v>4951</v>
      </c>
      <c r="C1298" s="14" t="s">
        <v>4952</v>
      </c>
      <c r="D1298" s="16">
        <v>45688</v>
      </c>
      <c r="E1298" s="16">
        <v>45876</v>
      </c>
      <c r="F1298" s="14" t="s">
        <v>4953</v>
      </c>
      <c r="G1298" s="14"/>
      <c r="H1298" s="14" t="s">
        <v>2649</v>
      </c>
      <c r="I1298" s="15">
        <v>240.96</v>
      </c>
      <c r="J1298" s="77">
        <v>2</v>
      </c>
      <c r="K1298" s="92"/>
    </row>
    <row r="1299" spans="1:11" ht="30" x14ac:dyDescent="0.25">
      <c r="A1299" s="14" t="s">
        <v>1505</v>
      </c>
      <c r="B1299" s="14" t="s">
        <v>4951</v>
      </c>
      <c r="C1299" s="14" t="s">
        <v>4954</v>
      </c>
      <c r="D1299" s="16">
        <v>45739</v>
      </c>
      <c r="E1299" s="16">
        <v>45876</v>
      </c>
      <c r="F1299" s="14" t="s">
        <v>4955</v>
      </c>
      <c r="G1299" s="14" t="s">
        <v>3923</v>
      </c>
      <c r="H1299" s="14" t="s">
        <v>3924</v>
      </c>
      <c r="I1299" s="15">
        <v>140.19999999999999</v>
      </c>
      <c r="J1299" s="77">
        <v>2</v>
      </c>
      <c r="K1299" s="92"/>
    </row>
    <row r="1300" spans="1:11" ht="30" x14ac:dyDescent="0.25">
      <c r="A1300" s="14" t="s">
        <v>1505</v>
      </c>
      <c r="B1300" s="14" t="s">
        <v>4951</v>
      </c>
      <c r="C1300" s="14" t="s">
        <v>4956</v>
      </c>
      <c r="D1300" s="16">
        <v>45750</v>
      </c>
      <c r="E1300" s="16">
        <v>45876</v>
      </c>
      <c r="F1300" s="14" t="s">
        <v>4957</v>
      </c>
      <c r="G1300" s="14"/>
      <c r="H1300" s="14" t="s">
        <v>2649</v>
      </c>
      <c r="I1300" s="15">
        <v>203.1</v>
      </c>
      <c r="J1300" s="77">
        <v>2</v>
      </c>
      <c r="K1300" s="92"/>
    </row>
    <row r="1301" spans="1:11" ht="40" x14ac:dyDescent="0.25">
      <c r="A1301" s="14" t="s">
        <v>1505</v>
      </c>
      <c r="B1301" s="14" t="s">
        <v>4951</v>
      </c>
      <c r="C1301" s="14" t="s">
        <v>4958</v>
      </c>
      <c r="D1301" s="16">
        <v>45821</v>
      </c>
      <c r="E1301" s="16">
        <v>45876</v>
      </c>
      <c r="F1301" s="14" t="s">
        <v>4959</v>
      </c>
      <c r="G1301" s="14"/>
      <c r="H1301" s="14" t="s">
        <v>2649</v>
      </c>
      <c r="I1301" s="15">
        <v>115.74</v>
      </c>
      <c r="J1301" s="77">
        <v>2</v>
      </c>
      <c r="K1301" s="92"/>
    </row>
    <row r="1302" spans="1:11" ht="30" x14ac:dyDescent="0.25">
      <c r="A1302" s="14" t="s">
        <v>1505</v>
      </c>
      <c r="B1302" s="14" t="s">
        <v>4960</v>
      </c>
      <c r="C1302" s="14" t="s">
        <v>4961</v>
      </c>
      <c r="D1302" s="16">
        <v>45802</v>
      </c>
      <c r="E1302" s="16">
        <v>45876</v>
      </c>
      <c r="F1302" s="14" t="s">
        <v>4962</v>
      </c>
      <c r="G1302" s="14"/>
      <c r="H1302" s="14" t="s">
        <v>2649</v>
      </c>
      <c r="I1302" s="15">
        <v>49.29</v>
      </c>
      <c r="J1302" s="77">
        <v>2</v>
      </c>
      <c r="K1302" s="92"/>
    </row>
    <row r="1303" spans="1:11" ht="40" x14ac:dyDescent="0.25">
      <c r="A1303" s="14" t="s">
        <v>1505</v>
      </c>
      <c r="B1303" s="14" t="s">
        <v>4960</v>
      </c>
      <c r="C1303" s="14" t="s">
        <v>4963</v>
      </c>
      <c r="D1303" s="16">
        <v>45677</v>
      </c>
      <c r="E1303" s="16">
        <v>45876</v>
      </c>
      <c r="F1303" s="14" t="s">
        <v>4964</v>
      </c>
      <c r="G1303" s="14"/>
      <c r="H1303" s="14" t="s">
        <v>2649</v>
      </c>
      <c r="I1303" s="15">
        <v>204.59</v>
      </c>
      <c r="J1303" s="77">
        <v>2</v>
      </c>
      <c r="K1303" s="92"/>
    </row>
    <row r="1304" spans="1:11" ht="30" x14ac:dyDescent="0.25">
      <c r="A1304" s="14" t="s">
        <v>1505</v>
      </c>
      <c r="B1304" s="14" t="s">
        <v>4960</v>
      </c>
      <c r="C1304" s="14" t="s">
        <v>4965</v>
      </c>
      <c r="D1304" s="16">
        <v>45666</v>
      </c>
      <c r="E1304" s="16">
        <v>45876</v>
      </c>
      <c r="F1304" s="14" t="s">
        <v>4966</v>
      </c>
      <c r="G1304" s="14" t="s">
        <v>2417</v>
      </c>
      <c r="H1304" s="14" t="s">
        <v>2418</v>
      </c>
      <c r="I1304" s="15">
        <v>127.95</v>
      </c>
      <c r="J1304" s="77">
        <v>2</v>
      </c>
      <c r="K1304" s="92"/>
    </row>
    <row r="1305" spans="1:11" ht="30" x14ac:dyDescent="0.25">
      <c r="A1305" s="14" t="s">
        <v>1505</v>
      </c>
      <c r="B1305" s="14" t="s">
        <v>4960</v>
      </c>
      <c r="C1305" s="14" t="s">
        <v>4967</v>
      </c>
      <c r="D1305" s="16">
        <v>45675</v>
      </c>
      <c r="E1305" s="16">
        <v>45876</v>
      </c>
      <c r="F1305" s="14" t="s">
        <v>4968</v>
      </c>
      <c r="G1305" s="14"/>
      <c r="H1305" s="14" t="s">
        <v>4969</v>
      </c>
      <c r="I1305" s="15">
        <v>45.99</v>
      </c>
      <c r="J1305" s="77">
        <v>2</v>
      </c>
      <c r="K1305" s="92"/>
    </row>
    <row r="1306" spans="1:11" ht="100" x14ac:dyDescent="0.25">
      <c r="A1306" s="14" t="s">
        <v>1505</v>
      </c>
      <c r="B1306" s="14" t="s">
        <v>4970</v>
      </c>
      <c r="C1306" s="14" t="s">
        <v>4971</v>
      </c>
      <c r="D1306" s="16">
        <v>45730</v>
      </c>
      <c r="E1306" s="16">
        <v>45876</v>
      </c>
      <c r="F1306" s="14" t="s">
        <v>4972</v>
      </c>
      <c r="G1306" s="14" t="s">
        <v>1890</v>
      </c>
      <c r="H1306" s="14" t="s">
        <v>4973</v>
      </c>
      <c r="I1306" s="15">
        <v>10</v>
      </c>
      <c r="J1306" s="77">
        <v>2</v>
      </c>
      <c r="K1306" s="92"/>
    </row>
    <row r="1307" spans="1:11" ht="70" x14ac:dyDescent="0.25">
      <c r="A1307" s="14" t="s">
        <v>1505</v>
      </c>
      <c r="B1307" s="14" t="s">
        <v>4970</v>
      </c>
      <c r="C1307" s="14" t="s">
        <v>4970</v>
      </c>
      <c r="D1307" s="16">
        <v>45876</v>
      </c>
      <c r="E1307" s="16"/>
      <c r="F1307" s="14" t="s">
        <v>4974</v>
      </c>
      <c r="G1307" s="14"/>
      <c r="H1307" s="14" t="s">
        <v>4975</v>
      </c>
      <c r="I1307" s="15">
        <v>600</v>
      </c>
      <c r="J1307" s="77">
        <v>2</v>
      </c>
      <c r="K1307" s="92"/>
    </row>
    <row r="1308" spans="1:11" ht="30" x14ac:dyDescent="0.25">
      <c r="A1308" s="14" t="s">
        <v>1505</v>
      </c>
      <c r="B1308" s="14" t="s">
        <v>4970</v>
      </c>
      <c r="C1308" s="14" t="s">
        <v>4976</v>
      </c>
      <c r="D1308" s="16">
        <v>45754</v>
      </c>
      <c r="E1308" s="16">
        <v>45876</v>
      </c>
      <c r="F1308" s="14" t="s">
        <v>4977</v>
      </c>
      <c r="G1308" s="14" t="s">
        <v>4978</v>
      </c>
      <c r="H1308" s="14" t="s">
        <v>4979</v>
      </c>
      <c r="I1308" s="15">
        <v>90</v>
      </c>
      <c r="J1308" s="77">
        <v>2</v>
      </c>
      <c r="K1308" s="92"/>
    </row>
    <row r="1309" spans="1:11" ht="50" x14ac:dyDescent="0.25">
      <c r="A1309" s="14" t="s">
        <v>1505</v>
      </c>
      <c r="B1309" s="14" t="s">
        <v>4980</v>
      </c>
      <c r="C1309" s="14" t="s">
        <v>4980</v>
      </c>
      <c r="D1309" s="16">
        <v>45880</v>
      </c>
      <c r="E1309" s="16"/>
      <c r="F1309" s="14" t="s">
        <v>4981</v>
      </c>
      <c r="G1309" s="14"/>
      <c r="H1309" s="14" t="s">
        <v>4982</v>
      </c>
      <c r="I1309" s="15">
        <v>24043.47</v>
      </c>
      <c r="J1309" s="77">
        <v>4</v>
      </c>
      <c r="K1309" s="92"/>
    </row>
    <row r="1310" spans="1:11" ht="50" x14ac:dyDescent="0.25">
      <c r="A1310" s="14" t="s">
        <v>1505</v>
      </c>
      <c r="B1310" s="14" t="s">
        <v>4980</v>
      </c>
      <c r="C1310" s="14" t="s">
        <v>4980</v>
      </c>
      <c r="D1310" s="16">
        <v>45880</v>
      </c>
      <c r="E1310" s="16"/>
      <c r="F1310" s="14" t="s">
        <v>4983</v>
      </c>
      <c r="G1310" s="14"/>
      <c r="H1310" s="14" t="s">
        <v>4984</v>
      </c>
      <c r="I1310" s="15">
        <v>21599.55</v>
      </c>
      <c r="J1310" s="77">
        <v>3</v>
      </c>
      <c r="K1310" s="92"/>
    </row>
    <row r="1311" spans="1:11" ht="50" x14ac:dyDescent="0.25">
      <c r="A1311" s="14" t="s">
        <v>1505</v>
      </c>
      <c r="B1311" s="14" t="s">
        <v>4980</v>
      </c>
      <c r="C1311" s="14" t="s">
        <v>4980</v>
      </c>
      <c r="D1311" s="16">
        <v>45880</v>
      </c>
      <c r="E1311" s="16"/>
      <c r="F1311" s="14" t="s">
        <v>4985</v>
      </c>
      <c r="G1311" s="14"/>
      <c r="H1311" s="14" t="s">
        <v>1749</v>
      </c>
      <c r="I1311" s="15">
        <v>8659.93</v>
      </c>
      <c r="J1311" s="77">
        <v>2</v>
      </c>
      <c r="K1311" s="92"/>
    </row>
    <row r="1312" spans="1:11" ht="20" x14ac:dyDescent="0.25">
      <c r="A1312" s="14" t="s">
        <v>1505</v>
      </c>
      <c r="B1312" s="14" t="s">
        <v>4986</v>
      </c>
      <c r="C1312" s="14" t="s">
        <v>4987</v>
      </c>
      <c r="D1312" s="16">
        <v>45846</v>
      </c>
      <c r="E1312" s="16">
        <v>45880</v>
      </c>
      <c r="F1312" s="14" t="s">
        <v>4988</v>
      </c>
      <c r="G1312" s="14" t="s">
        <v>1665</v>
      </c>
      <c r="H1312" s="14" t="s">
        <v>1666</v>
      </c>
      <c r="I1312" s="15">
        <v>52.44</v>
      </c>
      <c r="J1312" s="77">
        <v>4</v>
      </c>
      <c r="K1312" s="92"/>
    </row>
    <row r="1313" spans="1:11" ht="20" x14ac:dyDescent="0.25">
      <c r="A1313" s="14" t="s">
        <v>1505</v>
      </c>
      <c r="B1313" s="14" t="s">
        <v>4989</v>
      </c>
      <c r="C1313" s="14" t="s">
        <v>4990</v>
      </c>
      <c r="D1313" s="16">
        <v>45854</v>
      </c>
      <c r="E1313" s="16">
        <v>45880</v>
      </c>
      <c r="F1313" s="14" t="s">
        <v>4991</v>
      </c>
      <c r="G1313" s="14" t="s">
        <v>1665</v>
      </c>
      <c r="H1313" s="14" t="s">
        <v>1666</v>
      </c>
      <c r="I1313" s="15">
        <v>52.05</v>
      </c>
      <c r="J1313" s="77">
        <v>4</v>
      </c>
      <c r="K1313" s="92"/>
    </row>
    <row r="1314" spans="1:11" ht="20" x14ac:dyDescent="0.25">
      <c r="A1314" s="14" t="s">
        <v>1505</v>
      </c>
      <c r="B1314" s="14" t="s">
        <v>4992</v>
      </c>
      <c r="C1314" s="14" t="s">
        <v>4993</v>
      </c>
      <c r="D1314" s="16">
        <v>45859</v>
      </c>
      <c r="E1314" s="16">
        <v>45880</v>
      </c>
      <c r="F1314" s="14" t="s">
        <v>4994</v>
      </c>
      <c r="G1314" s="14" t="s">
        <v>1665</v>
      </c>
      <c r="H1314" s="14" t="s">
        <v>1666</v>
      </c>
      <c r="I1314" s="15">
        <v>44.91</v>
      </c>
      <c r="J1314" s="77">
        <v>4</v>
      </c>
      <c r="K1314" s="92"/>
    </row>
    <row r="1315" spans="1:11" ht="20" x14ac:dyDescent="0.25">
      <c r="A1315" s="14" t="s">
        <v>1505</v>
      </c>
      <c r="B1315" s="14" t="s">
        <v>4995</v>
      </c>
      <c r="C1315" s="14" t="s">
        <v>4996</v>
      </c>
      <c r="D1315" s="16">
        <v>45865</v>
      </c>
      <c r="E1315" s="16">
        <v>45880</v>
      </c>
      <c r="F1315" s="14" t="s">
        <v>4997</v>
      </c>
      <c r="G1315" s="14" t="s">
        <v>1665</v>
      </c>
      <c r="H1315" s="14" t="s">
        <v>1666</v>
      </c>
      <c r="I1315" s="15">
        <v>49.47</v>
      </c>
      <c r="J1315" s="77">
        <v>4</v>
      </c>
      <c r="K1315" s="92"/>
    </row>
    <row r="1316" spans="1:11" ht="20" x14ac:dyDescent="0.25">
      <c r="A1316" s="14" t="s">
        <v>1505</v>
      </c>
      <c r="B1316" s="14" t="s">
        <v>4998</v>
      </c>
      <c r="C1316" s="14" t="s">
        <v>4999</v>
      </c>
      <c r="D1316" s="16">
        <v>45867</v>
      </c>
      <c r="E1316" s="16">
        <v>45880</v>
      </c>
      <c r="F1316" s="14" t="s">
        <v>5000</v>
      </c>
      <c r="G1316" s="14" t="s">
        <v>3723</v>
      </c>
      <c r="H1316" s="14" t="s">
        <v>5001</v>
      </c>
      <c r="I1316" s="15">
        <v>32.49</v>
      </c>
      <c r="J1316" s="77">
        <v>4</v>
      </c>
      <c r="K1316" s="92"/>
    </row>
    <row r="1317" spans="1:11" ht="20" x14ac:dyDescent="0.25">
      <c r="A1317" s="14" t="s">
        <v>1505</v>
      </c>
      <c r="B1317" s="14" t="s">
        <v>5002</v>
      </c>
      <c r="C1317" s="14" t="s">
        <v>5003</v>
      </c>
      <c r="D1317" s="16">
        <v>45825</v>
      </c>
      <c r="E1317" s="16">
        <v>45880</v>
      </c>
      <c r="F1317" s="14" t="s">
        <v>5004</v>
      </c>
      <c r="G1317" s="14" t="s">
        <v>3723</v>
      </c>
      <c r="H1317" s="14" t="s">
        <v>3724</v>
      </c>
      <c r="I1317" s="15">
        <v>58.78</v>
      </c>
      <c r="J1317" s="77">
        <v>4</v>
      </c>
      <c r="K1317" s="92"/>
    </row>
    <row r="1318" spans="1:11" ht="12.5" x14ac:dyDescent="0.25">
      <c r="A1318" s="14" t="s">
        <v>1505</v>
      </c>
      <c r="B1318" s="14" t="s">
        <v>5005</v>
      </c>
      <c r="C1318" s="14" t="s">
        <v>5006</v>
      </c>
      <c r="D1318" s="16">
        <v>45880</v>
      </c>
      <c r="E1318" s="16"/>
      <c r="F1318" s="14" t="s">
        <v>3364</v>
      </c>
      <c r="G1318" s="14" t="s">
        <v>4419</v>
      </c>
      <c r="H1318" s="14" t="s">
        <v>4929</v>
      </c>
      <c r="I1318" s="15">
        <v>106.34</v>
      </c>
      <c r="J1318" s="77">
        <v>5</v>
      </c>
      <c r="K1318" s="92"/>
    </row>
    <row r="1319" spans="1:11" ht="12.5" x14ac:dyDescent="0.25">
      <c r="A1319" s="14" t="s">
        <v>1505</v>
      </c>
      <c r="B1319" s="14" t="s">
        <v>5007</v>
      </c>
      <c r="C1319" s="14" t="s">
        <v>5008</v>
      </c>
      <c r="D1319" s="16">
        <v>45880</v>
      </c>
      <c r="E1319" s="16"/>
      <c r="F1319" s="14" t="s">
        <v>3364</v>
      </c>
      <c r="G1319" s="14" t="s">
        <v>4419</v>
      </c>
      <c r="H1319" s="14" t="s">
        <v>4929</v>
      </c>
      <c r="I1319" s="15">
        <v>117.28</v>
      </c>
      <c r="J1319" s="77">
        <v>5</v>
      </c>
      <c r="K1319" s="92"/>
    </row>
    <row r="1320" spans="1:11" ht="12.5" x14ac:dyDescent="0.25">
      <c r="A1320" s="14" t="s">
        <v>1505</v>
      </c>
      <c r="B1320" s="14" t="s">
        <v>5009</v>
      </c>
      <c r="C1320" s="14" t="s">
        <v>5010</v>
      </c>
      <c r="D1320" s="16">
        <v>45880</v>
      </c>
      <c r="E1320" s="16"/>
      <c r="F1320" s="14" t="s">
        <v>5011</v>
      </c>
      <c r="G1320" s="14" t="s">
        <v>3791</v>
      </c>
      <c r="H1320" s="14" t="s">
        <v>3792</v>
      </c>
      <c r="I1320" s="15">
        <v>120.05</v>
      </c>
      <c r="J1320" s="77">
        <v>3</v>
      </c>
      <c r="K1320" s="92"/>
    </row>
    <row r="1321" spans="1:11" ht="12.5" x14ac:dyDescent="0.25">
      <c r="A1321" s="14" t="s">
        <v>1505</v>
      </c>
      <c r="B1321" s="14" t="s">
        <v>5012</v>
      </c>
      <c r="C1321" s="14" t="s">
        <v>5013</v>
      </c>
      <c r="D1321" s="16">
        <v>45880</v>
      </c>
      <c r="E1321" s="16"/>
      <c r="F1321" s="14" t="s">
        <v>5014</v>
      </c>
      <c r="G1321" s="14" t="s">
        <v>2475</v>
      </c>
      <c r="H1321" s="14" t="s">
        <v>2476</v>
      </c>
      <c r="I1321" s="15">
        <v>428.42</v>
      </c>
      <c r="J1321" s="77">
        <v>4</v>
      </c>
      <c r="K1321" s="92"/>
    </row>
    <row r="1322" spans="1:11" ht="12.5" x14ac:dyDescent="0.25">
      <c r="A1322" s="14" t="s">
        <v>1505</v>
      </c>
      <c r="B1322" s="14" t="s">
        <v>5015</v>
      </c>
      <c r="C1322" s="14" t="s">
        <v>4561</v>
      </c>
      <c r="D1322" s="16">
        <v>45880</v>
      </c>
      <c r="E1322" s="16"/>
      <c r="F1322" s="14" t="s">
        <v>5016</v>
      </c>
      <c r="G1322" s="14" t="s">
        <v>1763</v>
      </c>
      <c r="H1322" s="14" t="s">
        <v>1764</v>
      </c>
      <c r="I1322" s="15">
        <v>2100</v>
      </c>
      <c r="J1322" s="77">
        <v>5</v>
      </c>
      <c r="K1322" s="92"/>
    </row>
    <row r="1323" spans="1:11" ht="30" x14ac:dyDescent="0.25">
      <c r="A1323" s="14" t="s">
        <v>1505</v>
      </c>
      <c r="B1323" s="14" t="s">
        <v>5017</v>
      </c>
      <c r="C1323" s="14" t="s">
        <v>5018</v>
      </c>
      <c r="D1323" s="16">
        <v>45825</v>
      </c>
      <c r="E1323" s="16">
        <v>45881</v>
      </c>
      <c r="F1323" s="14" t="s">
        <v>5019</v>
      </c>
      <c r="G1323" s="14" t="s">
        <v>5020</v>
      </c>
      <c r="H1323" s="14" t="s">
        <v>5021</v>
      </c>
      <c r="I1323" s="15">
        <v>377</v>
      </c>
      <c r="J1323" s="77">
        <v>5</v>
      </c>
      <c r="K1323" s="92"/>
    </row>
    <row r="1324" spans="1:11" ht="20" x14ac:dyDescent="0.25">
      <c r="A1324" s="14" t="s">
        <v>1505</v>
      </c>
      <c r="B1324" s="14" t="s">
        <v>5022</v>
      </c>
      <c r="C1324" s="14" t="s">
        <v>5023</v>
      </c>
      <c r="D1324" s="16">
        <v>45825</v>
      </c>
      <c r="E1324" s="16">
        <v>45881</v>
      </c>
      <c r="F1324" s="14" t="s">
        <v>5024</v>
      </c>
      <c r="G1324" s="14" t="s">
        <v>3723</v>
      </c>
      <c r="H1324" s="14" t="s">
        <v>3724</v>
      </c>
      <c r="I1324" s="15">
        <v>9.7799999999999994</v>
      </c>
      <c r="J1324" s="77">
        <v>4</v>
      </c>
      <c r="K1324" s="92"/>
    </row>
    <row r="1325" spans="1:11" ht="12.5" x14ac:dyDescent="0.25">
      <c r="A1325" s="14" t="s">
        <v>1505</v>
      </c>
      <c r="B1325" s="14" t="s">
        <v>5025</v>
      </c>
      <c r="C1325" s="14" t="s">
        <v>5026</v>
      </c>
      <c r="D1325" s="16">
        <v>45881</v>
      </c>
      <c r="E1325" s="16"/>
      <c r="F1325" s="14" t="s">
        <v>5027</v>
      </c>
      <c r="G1325" s="14" t="s">
        <v>5028</v>
      </c>
      <c r="H1325" s="14" t="s">
        <v>5029</v>
      </c>
      <c r="I1325" s="15">
        <v>278.08</v>
      </c>
      <c r="J1325" s="77">
        <v>4</v>
      </c>
      <c r="K1325" s="92"/>
    </row>
    <row r="1326" spans="1:11" ht="30" x14ac:dyDescent="0.25">
      <c r="A1326" s="14" t="s">
        <v>1505</v>
      </c>
      <c r="B1326" s="14" t="s">
        <v>5030</v>
      </c>
      <c r="C1326" s="14" t="s">
        <v>5031</v>
      </c>
      <c r="D1326" s="16">
        <v>45881</v>
      </c>
      <c r="E1326" s="16"/>
      <c r="F1326" s="14" t="s">
        <v>5032</v>
      </c>
      <c r="G1326" s="14" t="s">
        <v>5033</v>
      </c>
      <c r="H1326" s="14" t="s">
        <v>3639</v>
      </c>
      <c r="I1326" s="15">
        <v>230</v>
      </c>
      <c r="J1326" s="77">
        <v>2</v>
      </c>
      <c r="K1326" s="92"/>
    </row>
    <row r="1327" spans="1:11" ht="20" x14ac:dyDescent="0.25">
      <c r="A1327" s="14" t="s">
        <v>1505</v>
      </c>
      <c r="B1327" s="14" t="s">
        <v>5034</v>
      </c>
      <c r="C1327" s="14" t="s">
        <v>5035</v>
      </c>
      <c r="D1327" s="16">
        <v>45882</v>
      </c>
      <c r="E1327" s="16"/>
      <c r="F1327" s="14" t="s">
        <v>5036</v>
      </c>
      <c r="G1327" s="14" t="s">
        <v>4278</v>
      </c>
      <c r="H1327" s="14" t="s">
        <v>5037</v>
      </c>
      <c r="I1327" s="15">
        <v>61.44</v>
      </c>
      <c r="J1327" s="77">
        <v>5</v>
      </c>
      <c r="K1327" s="92"/>
    </row>
    <row r="1328" spans="1:11" ht="30" x14ac:dyDescent="0.25">
      <c r="A1328" s="14" t="s">
        <v>1505</v>
      </c>
      <c r="B1328" s="14" t="s">
        <v>5038</v>
      </c>
      <c r="C1328" s="14" t="s">
        <v>5039</v>
      </c>
      <c r="D1328" s="16">
        <v>45778</v>
      </c>
      <c r="E1328" s="16">
        <v>45883</v>
      </c>
      <c r="F1328" s="14" t="s">
        <v>5040</v>
      </c>
      <c r="G1328" s="14" t="s">
        <v>5041</v>
      </c>
      <c r="H1328" s="14" t="s">
        <v>5042</v>
      </c>
      <c r="I1328" s="15">
        <v>727.1</v>
      </c>
      <c r="J1328" s="77">
        <v>2</v>
      </c>
      <c r="K1328" s="92"/>
    </row>
    <row r="1329" spans="1:11" ht="30" x14ac:dyDescent="0.25">
      <c r="A1329" s="14" t="s">
        <v>1505</v>
      </c>
      <c r="B1329" s="14" t="s">
        <v>5038</v>
      </c>
      <c r="C1329" s="14" t="s">
        <v>5043</v>
      </c>
      <c r="D1329" s="16">
        <v>45816</v>
      </c>
      <c r="E1329" s="16">
        <v>45883</v>
      </c>
      <c r="F1329" s="14" t="s">
        <v>5044</v>
      </c>
      <c r="G1329" s="14" t="s">
        <v>5045</v>
      </c>
      <c r="H1329" s="14" t="s">
        <v>5046</v>
      </c>
      <c r="I1329" s="15">
        <v>22</v>
      </c>
      <c r="J1329" s="77">
        <v>2</v>
      </c>
      <c r="K1329" s="92"/>
    </row>
    <row r="1330" spans="1:11" ht="60" x14ac:dyDescent="0.25">
      <c r="A1330" s="14" t="s">
        <v>1505</v>
      </c>
      <c r="B1330" s="14" t="s">
        <v>5038</v>
      </c>
      <c r="C1330" s="14" t="s">
        <v>5047</v>
      </c>
      <c r="D1330" s="16">
        <v>45757</v>
      </c>
      <c r="E1330" s="16">
        <v>45883</v>
      </c>
      <c r="F1330" s="14" t="s">
        <v>5048</v>
      </c>
      <c r="G1330" s="14"/>
      <c r="H1330" s="14" t="s">
        <v>2299</v>
      </c>
      <c r="I1330" s="15">
        <v>23.84</v>
      </c>
      <c r="J1330" s="77">
        <v>2</v>
      </c>
      <c r="K1330" s="92"/>
    </row>
    <row r="1331" spans="1:11" ht="60" x14ac:dyDescent="0.25">
      <c r="A1331" s="14" t="s">
        <v>1505</v>
      </c>
      <c r="B1331" s="14" t="s">
        <v>5038</v>
      </c>
      <c r="C1331" s="14" t="s">
        <v>5049</v>
      </c>
      <c r="D1331" s="16">
        <v>45691</v>
      </c>
      <c r="E1331" s="16">
        <v>45883</v>
      </c>
      <c r="F1331" s="14" t="s">
        <v>5050</v>
      </c>
      <c r="G1331" s="14"/>
      <c r="H1331" s="14" t="s">
        <v>2299</v>
      </c>
      <c r="I1331" s="15">
        <v>47.68</v>
      </c>
      <c r="J1331" s="77">
        <v>2</v>
      </c>
      <c r="K1331" s="92"/>
    </row>
    <row r="1332" spans="1:11" ht="40" x14ac:dyDescent="0.25">
      <c r="A1332" s="14" t="s">
        <v>1505</v>
      </c>
      <c r="B1332" s="14" t="s">
        <v>5038</v>
      </c>
      <c r="C1332" s="14" t="s">
        <v>5051</v>
      </c>
      <c r="D1332" s="16" t="s">
        <v>5052</v>
      </c>
      <c r="E1332" s="16">
        <v>45883</v>
      </c>
      <c r="F1332" s="14" t="s">
        <v>5053</v>
      </c>
      <c r="G1332" s="14" t="s">
        <v>4168</v>
      </c>
      <c r="H1332" s="14" t="s">
        <v>4169</v>
      </c>
      <c r="I1332" s="15">
        <v>222.1</v>
      </c>
      <c r="J1332" s="77">
        <v>2</v>
      </c>
      <c r="K1332" s="92"/>
    </row>
    <row r="1333" spans="1:11" ht="90" x14ac:dyDescent="0.25">
      <c r="A1333" s="14" t="s">
        <v>1505</v>
      </c>
      <c r="B1333" s="14" t="s">
        <v>5038</v>
      </c>
      <c r="C1333" s="14" t="s">
        <v>5038</v>
      </c>
      <c r="D1333" s="16">
        <v>45883</v>
      </c>
      <c r="E1333" s="16">
        <v>45883</v>
      </c>
      <c r="F1333" s="14" t="s">
        <v>5054</v>
      </c>
      <c r="G1333" s="14"/>
      <c r="H1333" s="14" t="s">
        <v>5055</v>
      </c>
      <c r="I1333" s="15">
        <v>113.65</v>
      </c>
      <c r="J1333" s="77">
        <v>2</v>
      </c>
      <c r="K1333" s="92"/>
    </row>
    <row r="1334" spans="1:11" ht="90" x14ac:dyDescent="0.25">
      <c r="A1334" s="14" t="s">
        <v>1505</v>
      </c>
      <c r="B1334" s="14" t="s">
        <v>5038</v>
      </c>
      <c r="C1334" s="14" t="s">
        <v>5038</v>
      </c>
      <c r="D1334" s="16">
        <v>45883</v>
      </c>
      <c r="E1334" s="16">
        <v>45883</v>
      </c>
      <c r="F1334" s="14" t="s">
        <v>5056</v>
      </c>
      <c r="G1334" s="14"/>
      <c r="H1334" s="14" t="s">
        <v>5055</v>
      </c>
      <c r="I1334" s="15">
        <v>40.54</v>
      </c>
      <c r="J1334" s="77">
        <v>2</v>
      </c>
      <c r="K1334" s="92"/>
    </row>
    <row r="1335" spans="1:11" ht="30" x14ac:dyDescent="0.25">
      <c r="A1335" s="14" t="s">
        <v>1505</v>
      </c>
      <c r="B1335" s="14" t="s">
        <v>5038</v>
      </c>
      <c r="C1335" s="14" t="s">
        <v>5057</v>
      </c>
      <c r="D1335" s="16" t="s">
        <v>5058</v>
      </c>
      <c r="E1335" s="16">
        <v>45883</v>
      </c>
      <c r="F1335" s="14" t="s">
        <v>5059</v>
      </c>
      <c r="G1335" s="14" t="s">
        <v>5060</v>
      </c>
      <c r="H1335" s="14" t="s">
        <v>5061</v>
      </c>
      <c r="I1335" s="15">
        <v>120</v>
      </c>
      <c r="J1335" s="77">
        <v>2</v>
      </c>
      <c r="K1335" s="92"/>
    </row>
    <row r="1336" spans="1:11" ht="90" x14ac:dyDescent="0.25">
      <c r="A1336" s="14" t="s">
        <v>1505</v>
      </c>
      <c r="B1336" s="14" t="s">
        <v>5038</v>
      </c>
      <c r="C1336" s="14" t="s">
        <v>5038</v>
      </c>
      <c r="D1336" s="16">
        <v>45883</v>
      </c>
      <c r="E1336" s="16">
        <v>45883</v>
      </c>
      <c r="F1336" s="14" t="s">
        <v>5062</v>
      </c>
      <c r="G1336" s="14"/>
      <c r="H1336" s="14" t="s">
        <v>5055</v>
      </c>
      <c r="I1336" s="15">
        <v>60.98</v>
      </c>
      <c r="J1336" s="77">
        <v>2</v>
      </c>
      <c r="K1336" s="92"/>
    </row>
    <row r="1337" spans="1:11" ht="90" x14ac:dyDescent="0.25">
      <c r="A1337" s="14" t="s">
        <v>1505</v>
      </c>
      <c r="B1337" s="14" t="s">
        <v>5038</v>
      </c>
      <c r="C1337" s="14" t="s">
        <v>5038</v>
      </c>
      <c r="D1337" s="16">
        <v>45883</v>
      </c>
      <c r="E1337" s="16">
        <v>45883</v>
      </c>
      <c r="F1337" s="14" t="s">
        <v>5063</v>
      </c>
      <c r="G1337" s="14"/>
      <c r="H1337" s="14" t="s">
        <v>5055</v>
      </c>
      <c r="I1337" s="15">
        <v>61.07</v>
      </c>
      <c r="J1337" s="77">
        <v>2</v>
      </c>
      <c r="K1337" s="92"/>
    </row>
    <row r="1338" spans="1:11" ht="90" x14ac:dyDescent="0.25">
      <c r="A1338" s="14" t="s">
        <v>1505</v>
      </c>
      <c r="B1338" s="14" t="s">
        <v>5038</v>
      </c>
      <c r="C1338" s="14" t="s">
        <v>5038</v>
      </c>
      <c r="D1338" s="16">
        <v>45883</v>
      </c>
      <c r="E1338" s="16">
        <v>45883</v>
      </c>
      <c r="F1338" s="14" t="s">
        <v>5064</v>
      </c>
      <c r="G1338" s="14"/>
      <c r="H1338" s="14" t="s">
        <v>5055</v>
      </c>
      <c r="I1338" s="15">
        <v>112.65</v>
      </c>
      <c r="J1338" s="77">
        <v>2</v>
      </c>
      <c r="K1338" s="92"/>
    </row>
    <row r="1339" spans="1:11" ht="90" x14ac:dyDescent="0.25">
      <c r="A1339" s="14" t="s">
        <v>1505</v>
      </c>
      <c r="B1339" s="14" t="s">
        <v>5038</v>
      </c>
      <c r="C1339" s="14" t="s">
        <v>5038</v>
      </c>
      <c r="D1339" s="16">
        <v>45883</v>
      </c>
      <c r="E1339" s="16">
        <v>45883</v>
      </c>
      <c r="F1339" s="14" t="s">
        <v>5065</v>
      </c>
      <c r="G1339" s="14"/>
      <c r="H1339" s="14" t="s">
        <v>5055</v>
      </c>
      <c r="I1339" s="15">
        <v>199.55</v>
      </c>
      <c r="J1339" s="77">
        <v>2</v>
      </c>
      <c r="K1339" s="92"/>
    </row>
    <row r="1340" spans="1:11" ht="90" x14ac:dyDescent="0.25">
      <c r="A1340" s="14" t="s">
        <v>1505</v>
      </c>
      <c r="B1340" s="14" t="s">
        <v>5038</v>
      </c>
      <c r="C1340" s="14" t="s">
        <v>5038</v>
      </c>
      <c r="D1340" s="16">
        <v>45883</v>
      </c>
      <c r="E1340" s="16">
        <v>45883</v>
      </c>
      <c r="F1340" s="14" t="s">
        <v>5066</v>
      </c>
      <c r="G1340" s="14"/>
      <c r="H1340" s="14" t="s">
        <v>5055</v>
      </c>
      <c r="I1340" s="15">
        <v>61.28</v>
      </c>
      <c r="J1340" s="77">
        <v>2</v>
      </c>
      <c r="K1340" s="92"/>
    </row>
    <row r="1341" spans="1:11" ht="90" x14ac:dyDescent="0.25">
      <c r="A1341" s="14" t="s">
        <v>1505</v>
      </c>
      <c r="B1341" s="14" t="s">
        <v>5067</v>
      </c>
      <c r="C1341" s="14" t="s">
        <v>5067</v>
      </c>
      <c r="D1341" s="16">
        <v>45883</v>
      </c>
      <c r="E1341" s="16">
        <v>45883</v>
      </c>
      <c r="F1341" s="14" t="s">
        <v>5068</v>
      </c>
      <c r="G1341" s="14"/>
      <c r="H1341" s="14" t="s">
        <v>5069</v>
      </c>
      <c r="I1341" s="15">
        <v>55.66</v>
      </c>
      <c r="J1341" s="77">
        <v>3</v>
      </c>
      <c r="K1341" s="92"/>
    </row>
    <row r="1342" spans="1:11" ht="90" x14ac:dyDescent="0.25">
      <c r="A1342" s="14" t="s">
        <v>1505</v>
      </c>
      <c r="B1342" s="14" t="s">
        <v>5067</v>
      </c>
      <c r="C1342" s="14" t="s">
        <v>5070</v>
      </c>
      <c r="D1342" s="16">
        <v>45748</v>
      </c>
      <c r="E1342" s="16">
        <v>45883</v>
      </c>
      <c r="F1342" s="14" t="s">
        <v>5071</v>
      </c>
      <c r="G1342" s="14"/>
      <c r="H1342" s="14" t="s">
        <v>2846</v>
      </c>
      <c r="I1342" s="15">
        <v>379.98</v>
      </c>
      <c r="J1342" s="77">
        <v>3</v>
      </c>
      <c r="K1342" s="92"/>
    </row>
    <row r="1343" spans="1:11" ht="60" x14ac:dyDescent="0.25">
      <c r="A1343" s="14" t="s">
        <v>1505</v>
      </c>
      <c r="B1343" s="14" t="s">
        <v>5067</v>
      </c>
      <c r="C1343" s="14" t="s">
        <v>5072</v>
      </c>
      <c r="D1343" s="16">
        <v>45736</v>
      </c>
      <c r="E1343" s="16">
        <v>45883</v>
      </c>
      <c r="F1343" s="14" t="s">
        <v>5073</v>
      </c>
      <c r="G1343" s="14"/>
      <c r="H1343" s="14" t="s">
        <v>5074</v>
      </c>
      <c r="I1343" s="15">
        <v>1337.9</v>
      </c>
      <c r="J1343" s="77">
        <v>3</v>
      </c>
      <c r="K1343" s="92"/>
    </row>
    <row r="1344" spans="1:11" ht="60" x14ac:dyDescent="0.25">
      <c r="A1344" s="14" t="s">
        <v>1505</v>
      </c>
      <c r="B1344" s="14" t="s">
        <v>5067</v>
      </c>
      <c r="C1344" s="14" t="s">
        <v>5067</v>
      </c>
      <c r="D1344" s="16">
        <v>45883</v>
      </c>
      <c r="E1344" s="16">
        <v>45883</v>
      </c>
      <c r="F1344" s="14" t="s">
        <v>5075</v>
      </c>
      <c r="G1344" s="14"/>
      <c r="H1344" s="14" t="s">
        <v>5069</v>
      </c>
      <c r="I1344" s="15">
        <v>774</v>
      </c>
      <c r="J1344" s="77">
        <v>3</v>
      </c>
      <c r="K1344" s="92"/>
    </row>
    <row r="1345" spans="1:11" ht="30" x14ac:dyDescent="0.25">
      <c r="A1345" s="14" t="s">
        <v>1505</v>
      </c>
      <c r="B1345" s="14" t="s">
        <v>5067</v>
      </c>
      <c r="C1345" s="14" t="s">
        <v>5076</v>
      </c>
      <c r="D1345" s="16">
        <v>45714</v>
      </c>
      <c r="E1345" s="16">
        <v>45883</v>
      </c>
      <c r="F1345" s="14" t="s">
        <v>5077</v>
      </c>
      <c r="G1345" s="14"/>
      <c r="H1345" s="14" t="s">
        <v>2649</v>
      </c>
      <c r="I1345" s="15">
        <v>204.59</v>
      </c>
      <c r="J1345" s="77">
        <v>3</v>
      </c>
      <c r="K1345" s="92"/>
    </row>
    <row r="1346" spans="1:11" ht="30" x14ac:dyDescent="0.25">
      <c r="A1346" s="14" t="s">
        <v>1505</v>
      </c>
      <c r="B1346" s="14" t="s">
        <v>5067</v>
      </c>
      <c r="C1346" s="14" t="s">
        <v>5078</v>
      </c>
      <c r="D1346" s="16">
        <v>45685</v>
      </c>
      <c r="E1346" s="16">
        <v>45883</v>
      </c>
      <c r="F1346" s="14" t="s">
        <v>5079</v>
      </c>
      <c r="G1346" s="14" t="s">
        <v>4838</v>
      </c>
      <c r="H1346" s="14" t="s">
        <v>4839</v>
      </c>
      <c r="I1346" s="15">
        <v>270.8</v>
      </c>
      <c r="J1346" s="77">
        <v>3</v>
      </c>
      <c r="K1346" s="92"/>
    </row>
    <row r="1347" spans="1:11" ht="30" x14ac:dyDescent="0.25">
      <c r="A1347" s="14" t="s">
        <v>1505</v>
      </c>
      <c r="B1347" s="14" t="s">
        <v>5067</v>
      </c>
      <c r="C1347" s="14" t="s">
        <v>5080</v>
      </c>
      <c r="D1347" s="16">
        <v>45692</v>
      </c>
      <c r="E1347" s="16">
        <v>45883</v>
      </c>
      <c r="F1347" s="14" t="s">
        <v>5079</v>
      </c>
      <c r="G1347" s="14" t="s">
        <v>5081</v>
      </c>
      <c r="H1347" s="14" t="s">
        <v>5082</v>
      </c>
      <c r="I1347" s="15">
        <v>154.68</v>
      </c>
      <c r="J1347" s="77">
        <v>3</v>
      </c>
      <c r="K1347" s="92"/>
    </row>
    <row r="1348" spans="1:11" ht="30" x14ac:dyDescent="0.25">
      <c r="A1348" s="14" t="s">
        <v>1505</v>
      </c>
      <c r="B1348" s="14" t="s">
        <v>5067</v>
      </c>
      <c r="C1348" s="14" t="s">
        <v>5083</v>
      </c>
      <c r="D1348" s="16">
        <v>45771</v>
      </c>
      <c r="E1348" s="16">
        <v>45883</v>
      </c>
      <c r="F1348" s="14" t="s">
        <v>5084</v>
      </c>
      <c r="G1348" s="14" t="s">
        <v>3440</v>
      </c>
      <c r="H1348" s="14" t="s">
        <v>3441</v>
      </c>
      <c r="I1348" s="15">
        <v>30.53</v>
      </c>
      <c r="J1348" s="77">
        <v>3</v>
      </c>
      <c r="K1348" s="92"/>
    </row>
    <row r="1349" spans="1:11" ht="30" x14ac:dyDescent="0.25">
      <c r="A1349" s="14" t="s">
        <v>1505</v>
      </c>
      <c r="B1349" s="14" t="s">
        <v>5067</v>
      </c>
      <c r="C1349" s="14" t="s">
        <v>5085</v>
      </c>
      <c r="D1349" s="16">
        <v>45742</v>
      </c>
      <c r="E1349" s="16">
        <v>45883</v>
      </c>
      <c r="F1349" s="14" t="s">
        <v>5084</v>
      </c>
      <c r="G1349" s="14" t="s">
        <v>3440</v>
      </c>
      <c r="H1349" s="14" t="s">
        <v>3441</v>
      </c>
      <c r="I1349" s="15">
        <v>30.02</v>
      </c>
      <c r="J1349" s="77">
        <v>3</v>
      </c>
      <c r="K1349" s="92"/>
    </row>
    <row r="1350" spans="1:11" ht="30" x14ac:dyDescent="0.25">
      <c r="A1350" s="14" t="s">
        <v>1505</v>
      </c>
      <c r="B1350" s="14" t="s">
        <v>5067</v>
      </c>
      <c r="C1350" s="14" t="s">
        <v>5086</v>
      </c>
      <c r="D1350" s="16">
        <v>45775</v>
      </c>
      <c r="E1350" s="16">
        <v>45883</v>
      </c>
      <c r="F1350" s="14" t="s">
        <v>5087</v>
      </c>
      <c r="G1350" s="14" t="s">
        <v>5088</v>
      </c>
      <c r="H1350" s="14" t="s">
        <v>5089</v>
      </c>
      <c r="I1350" s="15">
        <v>20</v>
      </c>
      <c r="J1350" s="77">
        <v>3</v>
      </c>
      <c r="K1350" s="92"/>
    </row>
    <row r="1351" spans="1:11" ht="30" x14ac:dyDescent="0.25">
      <c r="A1351" s="14" t="s">
        <v>1505</v>
      </c>
      <c r="B1351" s="14" t="s">
        <v>5067</v>
      </c>
      <c r="C1351" s="14" t="s">
        <v>5090</v>
      </c>
      <c r="D1351" s="16">
        <v>45658</v>
      </c>
      <c r="E1351" s="16">
        <v>45883</v>
      </c>
      <c r="F1351" s="14" t="s">
        <v>5091</v>
      </c>
      <c r="G1351" s="14"/>
      <c r="H1351" s="14" t="s">
        <v>5092</v>
      </c>
      <c r="I1351" s="15">
        <v>22.59</v>
      </c>
      <c r="J1351" s="77">
        <v>3</v>
      </c>
      <c r="K1351" s="92"/>
    </row>
    <row r="1352" spans="1:11" ht="30" x14ac:dyDescent="0.25">
      <c r="A1352" s="14" t="s">
        <v>1505</v>
      </c>
      <c r="B1352" s="14" t="s">
        <v>5067</v>
      </c>
      <c r="C1352" s="14" t="s">
        <v>5093</v>
      </c>
      <c r="D1352" s="16">
        <v>45689</v>
      </c>
      <c r="E1352" s="16">
        <v>45883</v>
      </c>
      <c r="F1352" s="14" t="s">
        <v>5091</v>
      </c>
      <c r="G1352" s="14"/>
      <c r="H1352" s="14" t="s">
        <v>5092</v>
      </c>
      <c r="I1352" s="15">
        <v>22.58</v>
      </c>
      <c r="J1352" s="77">
        <v>3</v>
      </c>
      <c r="K1352" s="92"/>
    </row>
    <row r="1353" spans="1:11" ht="30" x14ac:dyDescent="0.25">
      <c r="A1353" s="14" t="s">
        <v>1505</v>
      </c>
      <c r="B1353" s="14" t="s">
        <v>5067</v>
      </c>
      <c r="C1353" s="14" t="s">
        <v>5094</v>
      </c>
      <c r="D1353" s="16">
        <v>45717</v>
      </c>
      <c r="E1353" s="16">
        <v>45883</v>
      </c>
      <c r="F1353" s="14" t="s">
        <v>5091</v>
      </c>
      <c r="G1353" s="14"/>
      <c r="H1353" s="14" t="s">
        <v>5092</v>
      </c>
      <c r="I1353" s="15">
        <v>22.56</v>
      </c>
      <c r="J1353" s="77">
        <v>3</v>
      </c>
      <c r="K1353" s="92"/>
    </row>
    <row r="1354" spans="1:11" ht="30" x14ac:dyDescent="0.25">
      <c r="A1354" s="14" t="s">
        <v>1505</v>
      </c>
      <c r="B1354" s="14" t="s">
        <v>5067</v>
      </c>
      <c r="C1354" s="14" t="s">
        <v>5095</v>
      </c>
      <c r="D1354" s="16">
        <v>45748</v>
      </c>
      <c r="E1354" s="16">
        <v>45883</v>
      </c>
      <c r="F1354" s="14" t="s">
        <v>5091</v>
      </c>
      <c r="G1354" s="14"/>
      <c r="H1354" s="14" t="s">
        <v>5092</v>
      </c>
      <c r="I1354" s="15">
        <v>21.67</v>
      </c>
      <c r="J1354" s="77">
        <v>3</v>
      </c>
      <c r="K1354" s="92"/>
    </row>
    <row r="1355" spans="1:11" ht="30" x14ac:dyDescent="0.25">
      <c r="A1355" s="14" t="s">
        <v>1505</v>
      </c>
      <c r="B1355" s="14" t="s">
        <v>5067</v>
      </c>
      <c r="C1355" s="14" t="s">
        <v>5096</v>
      </c>
      <c r="D1355" s="16">
        <v>45687</v>
      </c>
      <c r="E1355" s="16">
        <v>45883</v>
      </c>
      <c r="F1355" s="14" t="s">
        <v>5084</v>
      </c>
      <c r="G1355" s="14" t="s">
        <v>5097</v>
      </c>
      <c r="H1355" s="14" t="s">
        <v>5098</v>
      </c>
      <c r="I1355" s="15">
        <v>16.77</v>
      </c>
      <c r="J1355" s="77">
        <v>3</v>
      </c>
      <c r="K1355" s="92"/>
    </row>
    <row r="1356" spans="1:11" ht="90" x14ac:dyDescent="0.25">
      <c r="A1356" s="14" t="s">
        <v>1505</v>
      </c>
      <c r="B1356" s="14" t="s">
        <v>5067</v>
      </c>
      <c r="C1356" s="14" t="s">
        <v>5067</v>
      </c>
      <c r="D1356" s="16">
        <v>45883</v>
      </c>
      <c r="E1356" s="16">
        <v>45883</v>
      </c>
      <c r="F1356" s="14" t="s">
        <v>5099</v>
      </c>
      <c r="G1356" s="14"/>
      <c r="H1356" s="14" t="s">
        <v>5069</v>
      </c>
      <c r="I1356" s="15">
        <v>218.96</v>
      </c>
      <c r="J1356" s="77">
        <v>3</v>
      </c>
      <c r="K1356" s="92"/>
    </row>
    <row r="1357" spans="1:11" ht="60" x14ac:dyDescent="0.25">
      <c r="A1357" s="14" t="s">
        <v>1505</v>
      </c>
      <c r="B1357" s="14" t="s">
        <v>5067</v>
      </c>
      <c r="C1357" s="14" t="s">
        <v>5100</v>
      </c>
      <c r="D1357" s="16">
        <v>45706</v>
      </c>
      <c r="E1357" s="16">
        <v>45883</v>
      </c>
      <c r="F1357" s="14" t="s">
        <v>5101</v>
      </c>
      <c r="G1357" s="14" t="s">
        <v>5102</v>
      </c>
      <c r="H1357" s="14" t="s">
        <v>5103</v>
      </c>
      <c r="I1357" s="15">
        <v>62.54</v>
      </c>
      <c r="J1357" s="77">
        <v>3</v>
      </c>
      <c r="K1357" s="92"/>
    </row>
    <row r="1358" spans="1:11" ht="70" x14ac:dyDescent="0.25">
      <c r="A1358" s="14" t="s">
        <v>1505</v>
      </c>
      <c r="B1358" s="14" t="s">
        <v>5067</v>
      </c>
      <c r="C1358" s="14" t="s">
        <v>5104</v>
      </c>
      <c r="D1358" s="16">
        <v>45708</v>
      </c>
      <c r="E1358" s="16">
        <v>45883</v>
      </c>
      <c r="F1358" s="14" t="s">
        <v>5105</v>
      </c>
      <c r="G1358" s="14" t="s">
        <v>5106</v>
      </c>
      <c r="H1358" s="14" t="s">
        <v>5107</v>
      </c>
      <c r="I1358" s="15">
        <v>11.59</v>
      </c>
      <c r="J1358" s="77">
        <v>3</v>
      </c>
      <c r="K1358" s="92"/>
    </row>
    <row r="1359" spans="1:11" ht="40" x14ac:dyDescent="0.25">
      <c r="A1359" s="14" t="s">
        <v>1505</v>
      </c>
      <c r="B1359" s="14" t="s">
        <v>5067</v>
      </c>
      <c r="C1359" s="14" t="s">
        <v>5108</v>
      </c>
      <c r="D1359" s="16">
        <v>45784</v>
      </c>
      <c r="E1359" s="16">
        <v>45883</v>
      </c>
      <c r="F1359" s="14" t="s">
        <v>5109</v>
      </c>
      <c r="G1359" s="14" t="s">
        <v>5110</v>
      </c>
      <c r="H1359" s="14" t="s">
        <v>5111</v>
      </c>
      <c r="I1359" s="15">
        <v>35.909999999999997</v>
      </c>
      <c r="J1359" s="77">
        <v>3</v>
      </c>
      <c r="K1359" s="92"/>
    </row>
    <row r="1360" spans="1:11" ht="100" x14ac:dyDescent="0.25">
      <c r="A1360" s="14" t="s">
        <v>1505</v>
      </c>
      <c r="B1360" s="14" t="s">
        <v>5067</v>
      </c>
      <c r="C1360" s="14" t="s">
        <v>5067</v>
      </c>
      <c r="D1360" s="16">
        <v>45883</v>
      </c>
      <c r="E1360" s="16">
        <v>45883</v>
      </c>
      <c r="F1360" s="14" t="s">
        <v>5112</v>
      </c>
      <c r="G1360" s="14"/>
      <c r="H1360" s="14" t="s">
        <v>5069</v>
      </c>
      <c r="I1360" s="15">
        <v>140.5</v>
      </c>
      <c r="J1360" s="77">
        <v>3</v>
      </c>
      <c r="K1360" s="92"/>
    </row>
    <row r="1361" spans="1:11" ht="60" x14ac:dyDescent="0.25">
      <c r="A1361" s="14" t="s">
        <v>1505</v>
      </c>
      <c r="B1361" s="14" t="s">
        <v>5067</v>
      </c>
      <c r="C1361" s="14" t="s">
        <v>5113</v>
      </c>
      <c r="D1361" s="16">
        <v>45694</v>
      </c>
      <c r="E1361" s="16">
        <v>45883</v>
      </c>
      <c r="F1361" s="14" t="s">
        <v>5114</v>
      </c>
      <c r="G1361" s="14" t="s">
        <v>5115</v>
      </c>
      <c r="H1361" s="14" t="s">
        <v>5116</v>
      </c>
      <c r="I1361" s="15">
        <v>7.96</v>
      </c>
      <c r="J1361" s="77">
        <v>3</v>
      </c>
      <c r="K1361" s="92"/>
    </row>
    <row r="1362" spans="1:11" ht="40" x14ac:dyDescent="0.25">
      <c r="A1362" s="14" t="s">
        <v>1505</v>
      </c>
      <c r="B1362" s="14" t="s">
        <v>5067</v>
      </c>
      <c r="C1362" s="14" t="s">
        <v>5117</v>
      </c>
      <c r="D1362" s="16">
        <v>45804</v>
      </c>
      <c r="E1362" s="16">
        <v>45883</v>
      </c>
      <c r="F1362" s="14" t="s">
        <v>5118</v>
      </c>
      <c r="G1362" s="14" t="s">
        <v>5119</v>
      </c>
      <c r="H1362" s="14" t="s">
        <v>5120</v>
      </c>
      <c r="I1362" s="15">
        <v>158.21</v>
      </c>
      <c r="J1362" s="77">
        <v>3</v>
      </c>
      <c r="K1362" s="92"/>
    </row>
    <row r="1363" spans="1:11" ht="30" x14ac:dyDescent="0.25">
      <c r="A1363" s="14" t="s">
        <v>1505</v>
      </c>
      <c r="B1363" s="14" t="s">
        <v>5121</v>
      </c>
      <c r="C1363" s="14" t="s">
        <v>5122</v>
      </c>
      <c r="D1363" s="16">
        <v>45815</v>
      </c>
      <c r="E1363" s="16">
        <v>45883</v>
      </c>
      <c r="F1363" s="14" t="s">
        <v>5123</v>
      </c>
      <c r="G1363" s="14"/>
      <c r="H1363" s="14" t="s">
        <v>5124</v>
      </c>
      <c r="I1363" s="15">
        <v>204.95</v>
      </c>
      <c r="J1363" s="77">
        <v>2</v>
      </c>
      <c r="K1363" s="92"/>
    </row>
    <row r="1364" spans="1:11" ht="30" x14ac:dyDescent="0.25">
      <c r="A1364" s="14" t="s">
        <v>1505</v>
      </c>
      <c r="B1364" s="14" t="s">
        <v>5121</v>
      </c>
      <c r="C1364" s="14" t="s">
        <v>5125</v>
      </c>
      <c r="D1364" s="16">
        <v>45664</v>
      </c>
      <c r="E1364" s="16">
        <v>45883</v>
      </c>
      <c r="F1364" s="14" t="s">
        <v>5123</v>
      </c>
      <c r="G1364" s="14"/>
      <c r="H1364" s="14" t="s">
        <v>5126</v>
      </c>
      <c r="I1364" s="15">
        <v>164.99</v>
      </c>
      <c r="J1364" s="77">
        <v>2</v>
      </c>
      <c r="K1364" s="92"/>
    </row>
    <row r="1365" spans="1:11" ht="30" x14ac:dyDescent="0.25">
      <c r="A1365" s="14" t="s">
        <v>1505</v>
      </c>
      <c r="B1365" s="14" t="s">
        <v>5121</v>
      </c>
      <c r="C1365" s="14" t="s">
        <v>5127</v>
      </c>
      <c r="D1365" s="16">
        <v>45768</v>
      </c>
      <c r="E1365" s="16">
        <v>45883</v>
      </c>
      <c r="F1365" s="14" t="s">
        <v>5123</v>
      </c>
      <c r="G1365" s="14"/>
      <c r="H1365" s="14" t="s">
        <v>5128</v>
      </c>
      <c r="I1365" s="15">
        <v>99</v>
      </c>
      <c r="J1365" s="77">
        <v>2</v>
      </c>
      <c r="K1365" s="92"/>
    </row>
    <row r="1366" spans="1:11" ht="30" x14ac:dyDescent="0.25">
      <c r="A1366" s="14" t="s">
        <v>1505</v>
      </c>
      <c r="B1366" s="14" t="s">
        <v>5121</v>
      </c>
      <c r="C1366" s="14" t="s">
        <v>5129</v>
      </c>
      <c r="D1366" s="16">
        <v>45793</v>
      </c>
      <c r="E1366" s="16">
        <v>45883</v>
      </c>
      <c r="F1366" s="14" t="s">
        <v>5130</v>
      </c>
      <c r="G1366" s="14"/>
      <c r="H1366" s="14" t="s">
        <v>5124</v>
      </c>
      <c r="I1366" s="15">
        <v>118.94</v>
      </c>
      <c r="J1366" s="77">
        <v>2</v>
      </c>
      <c r="K1366" s="92"/>
    </row>
    <row r="1367" spans="1:11" ht="30" x14ac:dyDescent="0.25">
      <c r="A1367" s="14" t="s">
        <v>1505</v>
      </c>
      <c r="B1367" s="14" t="s">
        <v>5131</v>
      </c>
      <c r="C1367" s="14" t="s">
        <v>5132</v>
      </c>
      <c r="D1367" s="16">
        <v>45795</v>
      </c>
      <c r="E1367" s="16">
        <v>45883</v>
      </c>
      <c r="F1367" s="14" t="s">
        <v>5133</v>
      </c>
      <c r="G1367" s="14" t="s">
        <v>4415</v>
      </c>
      <c r="H1367" s="14" t="s">
        <v>4416</v>
      </c>
      <c r="I1367" s="15">
        <v>75</v>
      </c>
      <c r="J1367" s="77">
        <v>2</v>
      </c>
      <c r="K1367" s="92"/>
    </row>
    <row r="1368" spans="1:11" ht="30" x14ac:dyDescent="0.25">
      <c r="A1368" s="14" t="s">
        <v>1505</v>
      </c>
      <c r="B1368" s="14" t="s">
        <v>5134</v>
      </c>
      <c r="C1368" s="14" t="s">
        <v>5135</v>
      </c>
      <c r="D1368" s="16">
        <v>45810</v>
      </c>
      <c r="E1368" s="16">
        <v>45883</v>
      </c>
      <c r="F1368" s="14" t="s">
        <v>5136</v>
      </c>
      <c r="G1368" s="14"/>
      <c r="H1368" s="14" t="s">
        <v>2649</v>
      </c>
      <c r="I1368" s="15">
        <v>227.63</v>
      </c>
      <c r="J1368" s="77">
        <v>2</v>
      </c>
      <c r="K1368" s="92"/>
    </row>
    <row r="1369" spans="1:11" ht="40" x14ac:dyDescent="0.25">
      <c r="A1369" s="14" t="s">
        <v>1505</v>
      </c>
      <c r="B1369" s="14" t="s">
        <v>5137</v>
      </c>
      <c r="C1369" s="14" t="s">
        <v>5138</v>
      </c>
      <c r="D1369" s="16" t="s">
        <v>5139</v>
      </c>
      <c r="E1369" s="16">
        <v>45883</v>
      </c>
      <c r="F1369" s="14" t="s">
        <v>5140</v>
      </c>
      <c r="G1369" s="14" t="s">
        <v>1890</v>
      </c>
      <c r="H1369" s="14" t="s">
        <v>4973</v>
      </c>
      <c r="I1369" s="15">
        <v>5175</v>
      </c>
      <c r="J1369" s="77">
        <v>2</v>
      </c>
      <c r="K1369" s="92"/>
    </row>
    <row r="1370" spans="1:11" ht="40" x14ac:dyDescent="0.25">
      <c r="A1370" s="14" t="s">
        <v>1505</v>
      </c>
      <c r="B1370" s="14" t="s">
        <v>5141</v>
      </c>
      <c r="C1370" s="14" t="s">
        <v>5142</v>
      </c>
      <c r="D1370" s="16" t="s">
        <v>5143</v>
      </c>
      <c r="E1370" s="16">
        <v>45883</v>
      </c>
      <c r="F1370" s="14" t="s">
        <v>5144</v>
      </c>
      <c r="G1370" s="14" t="s">
        <v>1890</v>
      </c>
      <c r="H1370" s="14" t="s">
        <v>4973</v>
      </c>
      <c r="I1370" s="15">
        <v>9204</v>
      </c>
      <c r="J1370" s="77">
        <v>2</v>
      </c>
      <c r="K1370" s="92"/>
    </row>
    <row r="1371" spans="1:11" ht="40" x14ac:dyDescent="0.25">
      <c r="A1371" s="14" t="s">
        <v>1505</v>
      </c>
      <c r="B1371" s="14" t="s">
        <v>5145</v>
      </c>
      <c r="C1371" s="14" t="s">
        <v>5146</v>
      </c>
      <c r="D1371" s="16">
        <v>45873</v>
      </c>
      <c r="E1371" s="16">
        <v>45883</v>
      </c>
      <c r="F1371" s="14" t="s">
        <v>5147</v>
      </c>
      <c r="G1371" s="14" t="s">
        <v>1890</v>
      </c>
      <c r="H1371" s="14" t="s">
        <v>4973</v>
      </c>
      <c r="I1371" s="15">
        <v>4140</v>
      </c>
      <c r="J1371" s="77">
        <v>2</v>
      </c>
      <c r="K1371" s="92"/>
    </row>
    <row r="1372" spans="1:11" ht="30" x14ac:dyDescent="0.25">
      <c r="A1372" s="14" t="s">
        <v>1505</v>
      </c>
      <c r="B1372" s="14" t="s">
        <v>5148</v>
      </c>
      <c r="C1372" s="14" t="s">
        <v>5149</v>
      </c>
      <c r="D1372" s="16">
        <v>45873</v>
      </c>
      <c r="E1372" s="16">
        <v>45883</v>
      </c>
      <c r="F1372" s="14" t="s">
        <v>5150</v>
      </c>
      <c r="G1372" s="14"/>
      <c r="H1372" s="14" t="s">
        <v>5151</v>
      </c>
      <c r="I1372" s="15">
        <v>29700</v>
      </c>
      <c r="J1372" s="77">
        <v>2</v>
      </c>
      <c r="K1372" s="92"/>
    </row>
    <row r="1373" spans="1:11" ht="30" x14ac:dyDescent="0.25">
      <c r="A1373" s="14" t="s">
        <v>1505</v>
      </c>
      <c r="B1373" s="14" t="s">
        <v>5152</v>
      </c>
      <c r="C1373" s="14" t="s">
        <v>5153</v>
      </c>
      <c r="D1373" s="16">
        <v>45850</v>
      </c>
      <c r="E1373" s="16">
        <v>45883</v>
      </c>
      <c r="F1373" s="14" t="s">
        <v>5154</v>
      </c>
      <c r="G1373" s="14" t="s">
        <v>4672</v>
      </c>
      <c r="H1373" s="14" t="s">
        <v>4673</v>
      </c>
      <c r="I1373" s="15">
        <v>102</v>
      </c>
      <c r="J1373" s="77">
        <v>2</v>
      </c>
      <c r="K1373" s="92"/>
    </row>
    <row r="1374" spans="1:11" ht="30" x14ac:dyDescent="0.25">
      <c r="A1374" s="14" t="s">
        <v>1505</v>
      </c>
      <c r="B1374" s="14" t="s">
        <v>5155</v>
      </c>
      <c r="C1374" s="14" t="s">
        <v>5156</v>
      </c>
      <c r="D1374" s="16">
        <v>45851</v>
      </c>
      <c r="E1374" s="16">
        <v>45883</v>
      </c>
      <c r="F1374" s="14" t="s">
        <v>5157</v>
      </c>
      <c r="G1374" s="14" t="s">
        <v>4672</v>
      </c>
      <c r="H1374" s="14" t="s">
        <v>4673</v>
      </c>
      <c r="I1374" s="15">
        <v>123.25</v>
      </c>
      <c r="J1374" s="77">
        <v>2</v>
      </c>
      <c r="K1374" s="92"/>
    </row>
    <row r="1375" spans="1:11" ht="20" x14ac:dyDescent="0.25">
      <c r="A1375" s="14" t="s">
        <v>1505</v>
      </c>
      <c r="B1375" s="14" t="s">
        <v>5158</v>
      </c>
      <c r="C1375" s="14" t="s">
        <v>5159</v>
      </c>
      <c r="D1375" s="16">
        <v>45883</v>
      </c>
      <c r="E1375" s="16"/>
      <c r="F1375" s="14" t="s">
        <v>5160</v>
      </c>
      <c r="G1375" s="14" t="s">
        <v>1814</v>
      </c>
      <c r="H1375" s="14" t="s">
        <v>1815</v>
      </c>
      <c r="I1375" s="15">
        <v>135.30000000000001</v>
      </c>
      <c r="J1375" s="77">
        <v>4</v>
      </c>
      <c r="K1375" s="92"/>
    </row>
    <row r="1376" spans="1:11" ht="12.5" x14ac:dyDescent="0.25">
      <c r="A1376" s="14" t="s">
        <v>1505</v>
      </c>
      <c r="B1376" s="14" t="s">
        <v>5161</v>
      </c>
      <c r="C1376" s="14" t="s">
        <v>5162</v>
      </c>
      <c r="D1376" s="16">
        <v>45883</v>
      </c>
      <c r="E1376" s="16"/>
      <c r="F1376" s="14" t="s">
        <v>3364</v>
      </c>
      <c r="G1376" s="14" t="s">
        <v>2202</v>
      </c>
      <c r="H1376" s="14" t="s">
        <v>2203</v>
      </c>
      <c r="I1376" s="15">
        <v>90.52</v>
      </c>
      <c r="J1376" s="77">
        <v>4</v>
      </c>
      <c r="K1376" s="92"/>
    </row>
    <row r="1377" spans="1:11" ht="20" x14ac:dyDescent="0.25">
      <c r="A1377" s="14" t="s">
        <v>1505</v>
      </c>
      <c r="B1377" s="14" t="s">
        <v>5163</v>
      </c>
      <c r="C1377" s="14" t="s">
        <v>5164</v>
      </c>
      <c r="D1377" s="16">
        <v>45883</v>
      </c>
      <c r="E1377" s="16"/>
      <c r="F1377" s="14" t="s">
        <v>5165</v>
      </c>
      <c r="G1377" s="14" t="s">
        <v>1989</v>
      </c>
      <c r="H1377" s="14" t="s">
        <v>1990</v>
      </c>
      <c r="I1377" s="15">
        <v>300</v>
      </c>
      <c r="J1377" s="77">
        <v>2</v>
      </c>
      <c r="K1377" s="92"/>
    </row>
    <row r="1378" spans="1:11" ht="20" x14ac:dyDescent="0.25">
      <c r="A1378" s="14" t="s">
        <v>1505</v>
      </c>
      <c r="B1378" s="14" t="s">
        <v>5166</v>
      </c>
      <c r="C1378" s="14" t="s">
        <v>3112</v>
      </c>
      <c r="D1378" s="16">
        <v>45883</v>
      </c>
      <c r="E1378" s="16"/>
      <c r="F1378" s="14" t="s">
        <v>5167</v>
      </c>
      <c r="G1378" s="14" t="s">
        <v>1726</v>
      </c>
      <c r="H1378" s="14" t="s">
        <v>1727</v>
      </c>
      <c r="I1378" s="15">
        <v>486</v>
      </c>
      <c r="J1378" s="77">
        <v>2</v>
      </c>
      <c r="K1378" s="92"/>
    </row>
    <row r="1379" spans="1:11" ht="30" x14ac:dyDescent="0.25">
      <c r="A1379" s="14" t="s">
        <v>1505</v>
      </c>
      <c r="B1379" s="14" t="s">
        <v>5166</v>
      </c>
      <c r="C1379" s="14" t="s">
        <v>5166</v>
      </c>
      <c r="D1379" s="16">
        <v>45912</v>
      </c>
      <c r="E1379" s="16"/>
      <c r="F1379" s="14" t="s">
        <v>5168</v>
      </c>
      <c r="G1379" s="14"/>
      <c r="H1379" s="14" t="s">
        <v>1534</v>
      </c>
      <c r="I1379" s="15">
        <v>114</v>
      </c>
      <c r="J1379" s="77">
        <v>2</v>
      </c>
      <c r="K1379" s="92"/>
    </row>
    <row r="1380" spans="1:11" ht="20" x14ac:dyDescent="0.25">
      <c r="A1380" s="14" t="s">
        <v>1505</v>
      </c>
      <c r="B1380" s="14" t="s">
        <v>5169</v>
      </c>
      <c r="C1380" s="14" t="s">
        <v>5170</v>
      </c>
      <c r="D1380" s="16">
        <v>45883</v>
      </c>
      <c r="E1380" s="16"/>
      <c r="F1380" s="14" t="s">
        <v>5171</v>
      </c>
      <c r="G1380" s="14" t="s">
        <v>2022</v>
      </c>
      <c r="H1380" s="14" t="s">
        <v>2023</v>
      </c>
      <c r="I1380" s="15">
        <v>7218.46</v>
      </c>
      <c r="J1380" s="77">
        <v>4</v>
      </c>
      <c r="K1380" s="92"/>
    </row>
    <row r="1381" spans="1:11" ht="20" x14ac:dyDescent="0.25">
      <c r="A1381" s="14" t="s">
        <v>1505</v>
      </c>
      <c r="B1381" s="14" t="s">
        <v>5172</v>
      </c>
      <c r="C1381" s="14" t="s">
        <v>5173</v>
      </c>
      <c r="D1381" s="16">
        <v>45883</v>
      </c>
      <c r="E1381" s="16"/>
      <c r="F1381" s="14" t="s">
        <v>5174</v>
      </c>
      <c r="G1381" s="14" t="s">
        <v>2022</v>
      </c>
      <c r="H1381" s="14" t="s">
        <v>2023</v>
      </c>
      <c r="I1381" s="15">
        <v>2983.45</v>
      </c>
      <c r="J1381" s="77">
        <v>4</v>
      </c>
      <c r="K1381" s="92"/>
    </row>
    <row r="1382" spans="1:11" ht="12.5" x14ac:dyDescent="0.25">
      <c r="A1382" s="14" t="s">
        <v>1505</v>
      </c>
      <c r="B1382" s="14" t="s">
        <v>5175</v>
      </c>
      <c r="C1382" s="14" t="s">
        <v>5176</v>
      </c>
      <c r="D1382" s="16">
        <v>45883</v>
      </c>
      <c r="E1382" s="16"/>
      <c r="F1382" s="14" t="s">
        <v>5177</v>
      </c>
      <c r="G1382" s="14" t="s">
        <v>1597</v>
      </c>
      <c r="H1382" s="14" t="s">
        <v>3707</v>
      </c>
      <c r="I1382" s="15">
        <v>195</v>
      </c>
      <c r="J1382" s="77">
        <v>4</v>
      </c>
      <c r="K1382" s="92"/>
    </row>
    <row r="1383" spans="1:11" ht="12.5" x14ac:dyDescent="0.25">
      <c r="A1383" s="14" t="s">
        <v>1505</v>
      </c>
      <c r="B1383" s="14" t="s">
        <v>5178</v>
      </c>
      <c r="C1383" s="14" t="s">
        <v>5179</v>
      </c>
      <c r="D1383" s="16">
        <v>45883</v>
      </c>
      <c r="E1383" s="16"/>
      <c r="F1383" s="14" t="s">
        <v>5180</v>
      </c>
      <c r="G1383" s="14" t="s">
        <v>1795</v>
      </c>
      <c r="H1383" s="14" t="s">
        <v>1796</v>
      </c>
      <c r="I1383" s="15">
        <v>61.99</v>
      </c>
      <c r="J1383" s="77">
        <v>4</v>
      </c>
      <c r="K1383" s="92"/>
    </row>
    <row r="1384" spans="1:11" ht="12.5" x14ac:dyDescent="0.25">
      <c r="A1384" s="14" t="s">
        <v>1505</v>
      </c>
      <c r="B1384" s="14" t="s">
        <v>5181</v>
      </c>
      <c r="C1384" s="14" t="s">
        <v>5182</v>
      </c>
      <c r="D1384" s="16">
        <v>45883</v>
      </c>
      <c r="E1384" s="16"/>
      <c r="F1384" s="14" t="s">
        <v>5183</v>
      </c>
      <c r="G1384" s="14" t="s">
        <v>2022</v>
      </c>
      <c r="H1384" s="14" t="s">
        <v>2023</v>
      </c>
      <c r="I1384" s="15">
        <v>330.54</v>
      </c>
      <c r="J1384" s="77">
        <v>4</v>
      </c>
      <c r="K1384" s="92"/>
    </row>
    <row r="1385" spans="1:11" ht="12.5" x14ac:dyDescent="0.25">
      <c r="A1385" s="14" t="s">
        <v>1505</v>
      </c>
      <c r="B1385" s="14" t="s">
        <v>5184</v>
      </c>
      <c r="C1385" s="14" t="s">
        <v>5185</v>
      </c>
      <c r="D1385" s="16">
        <v>45883</v>
      </c>
      <c r="E1385" s="16"/>
      <c r="F1385" s="14" t="s">
        <v>1555</v>
      </c>
      <c r="G1385" s="14" t="s">
        <v>1835</v>
      </c>
      <c r="H1385" s="14" t="s">
        <v>1549</v>
      </c>
      <c r="I1385" s="15">
        <v>336.63</v>
      </c>
      <c r="J1385" s="77">
        <v>3</v>
      </c>
      <c r="K1385" s="92"/>
    </row>
    <row r="1386" spans="1:11" ht="70" x14ac:dyDescent="0.25">
      <c r="A1386" s="14" t="s">
        <v>1505</v>
      </c>
      <c r="B1386" s="14" t="s">
        <v>5186</v>
      </c>
      <c r="C1386" s="14" t="s">
        <v>5186</v>
      </c>
      <c r="D1386" s="16">
        <v>45887</v>
      </c>
      <c r="E1386" s="16"/>
      <c r="F1386" s="14" t="s">
        <v>5187</v>
      </c>
      <c r="G1386" s="14"/>
      <c r="H1386" s="14" t="s">
        <v>5188</v>
      </c>
      <c r="I1386" s="15">
        <v>92.35</v>
      </c>
      <c r="J1386" s="77">
        <v>2</v>
      </c>
      <c r="K1386" s="92"/>
    </row>
    <row r="1387" spans="1:11" ht="70" x14ac:dyDescent="0.25">
      <c r="A1387" s="14" t="s">
        <v>1505</v>
      </c>
      <c r="B1387" s="14" t="s">
        <v>5189</v>
      </c>
      <c r="C1387" s="14" t="s">
        <v>5189</v>
      </c>
      <c r="D1387" s="16">
        <v>45887</v>
      </c>
      <c r="E1387" s="16"/>
      <c r="F1387" s="14" t="s">
        <v>5190</v>
      </c>
      <c r="G1387" s="14"/>
      <c r="H1387" s="14" t="s">
        <v>2621</v>
      </c>
      <c r="I1387" s="15">
        <v>87.02</v>
      </c>
      <c r="J1387" s="77">
        <v>5</v>
      </c>
      <c r="K1387" s="92"/>
    </row>
    <row r="1388" spans="1:11" ht="20" x14ac:dyDescent="0.25">
      <c r="A1388" s="14" t="s">
        <v>1505</v>
      </c>
      <c r="B1388" s="14" t="s">
        <v>5191</v>
      </c>
      <c r="C1388" s="14" t="s">
        <v>5192</v>
      </c>
      <c r="D1388" s="16">
        <v>45702</v>
      </c>
      <c r="E1388" s="16">
        <v>45887</v>
      </c>
      <c r="F1388" s="14" t="s">
        <v>5193</v>
      </c>
      <c r="G1388" s="14" t="s">
        <v>5194</v>
      </c>
      <c r="H1388" s="14" t="s">
        <v>5195</v>
      </c>
      <c r="I1388" s="15">
        <v>71.55</v>
      </c>
      <c r="J1388" s="77">
        <v>2</v>
      </c>
      <c r="K1388" s="92"/>
    </row>
    <row r="1389" spans="1:11" ht="30" x14ac:dyDescent="0.25">
      <c r="A1389" s="14" t="s">
        <v>1505</v>
      </c>
      <c r="B1389" s="14" t="s">
        <v>5191</v>
      </c>
      <c r="C1389" s="14" t="s">
        <v>5196</v>
      </c>
      <c r="D1389" s="16">
        <v>45748</v>
      </c>
      <c r="E1389" s="16">
        <v>45887</v>
      </c>
      <c r="F1389" s="14" t="s">
        <v>5197</v>
      </c>
      <c r="G1389" s="14" t="s">
        <v>2808</v>
      </c>
      <c r="H1389" s="14" t="s">
        <v>2809</v>
      </c>
      <c r="I1389" s="15">
        <v>116.55</v>
      </c>
      <c r="J1389" s="77">
        <v>2</v>
      </c>
      <c r="K1389" s="92"/>
    </row>
    <row r="1390" spans="1:11" ht="30" x14ac:dyDescent="0.25">
      <c r="A1390" s="14" t="s">
        <v>1505</v>
      </c>
      <c r="B1390" s="14" t="s">
        <v>5198</v>
      </c>
      <c r="C1390" s="14" t="s">
        <v>5199</v>
      </c>
      <c r="D1390" s="16">
        <v>45708</v>
      </c>
      <c r="E1390" s="16">
        <v>45887</v>
      </c>
      <c r="F1390" s="14" t="s">
        <v>5200</v>
      </c>
      <c r="G1390" s="14" t="s">
        <v>5201</v>
      </c>
      <c r="H1390" s="14" t="s">
        <v>5202</v>
      </c>
      <c r="I1390" s="15">
        <v>216.23</v>
      </c>
      <c r="J1390" s="77">
        <v>2</v>
      </c>
      <c r="K1390" s="92"/>
    </row>
    <row r="1391" spans="1:11" ht="30" x14ac:dyDescent="0.25">
      <c r="A1391" s="14" t="s">
        <v>1505</v>
      </c>
      <c r="B1391" s="14" t="s">
        <v>5198</v>
      </c>
      <c r="C1391" s="14" t="s">
        <v>5203</v>
      </c>
      <c r="D1391" s="16">
        <v>45695</v>
      </c>
      <c r="E1391" s="16">
        <v>45887</v>
      </c>
      <c r="F1391" s="14" t="s">
        <v>5204</v>
      </c>
      <c r="G1391" s="14" t="s">
        <v>5205</v>
      </c>
      <c r="H1391" s="14" t="s">
        <v>5206</v>
      </c>
      <c r="I1391" s="15">
        <v>494.4</v>
      </c>
      <c r="J1391" s="77">
        <v>2</v>
      </c>
      <c r="K1391" s="92"/>
    </row>
    <row r="1392" spans="1:11" ht="30" x14ac:dyDescent="0.25">
      <c r="A1392" s="14" t="s">
        <v>1505</v>
      </c>
      <c r="B1392" s="14" t="s">
        <v>5198</v>
      </c>
      <c r="C1392" s="14" t="s">
        <v>5207</v>
      </c>
      <c r="D1392" s="16">
        <v>45743</v>
      </c>
      <c r="E1392" s="16">
        <v>45887</v>
      </c>
      <c r="F1392" s="14" t="s">
        <v>5208</v>
      </c>
      <c r="G1392" s="14" t="s">
        <v>5205</v>
      </c>
      <c r="H1392" s="14" t="s">
        <v>5206</v>
      </c>
      <c r="I1392" s="15">
        <v>432.6</v>
      </c>
      <c r="J1392" s="77">
        <v>2</v>
      </c>
      <c r="K1392" s="92"/>
    </row>
    <row r="1393" spans="1:11" ht="30" x14ac:dyDescent="0.25">
      <c r="A1393" s="14" t="s">
        <v>1505</v>
      </c>
      <c r="B1393" s="14" t="s">
        <v>5198</v>
      </c>
      <c r="C1393" s="14" t="s">
        <v>5209</v>
      </c>
      <c r="D1393" s="16">
        <v>45659</v>
      </c>
      <c r="E1393" s="16">
        <v>45887</v>
      </c>
      <c r="F1393" s="14" t="s">
        <v>5210</v>
      </c>
      <c r="G1393" s="14" t="s">
        <v>5211</v>
      </c>
      <c r="H1393" s="14" t="s">
        <v>5212</v>
      </c>
      <c r="I1393" s="15">
        <v>408</v>
      </c>
      <c r="J1393" s="77">
        <v>2</v>
      </c>
      <c r="K1393" s="92"/>
    </row>
    <row r="1394" spans="1:11" ht="30" x14ac:dyDescent="0.25">
      <c r="A1394" s="14" t="s">
        <v>1505</v>
      </c>
      <c r="B1394" s="14" t="s">
        <v>5198</v>
      </c>
      <c r="C1394" s="14" t="s">
        <v>5213</v>
      </c>
      <c r="D1394" s="16">
        <v>45659</v>
      </c>
      <c r="E1394" s="16">
        <v>45887</v>
      </c>
      <c r="F1394" s="14" t="s">
        <v>5214</v>
      </c>
      <c r="G1394" s="14" t="s">
        <v>5215</v>
      </c>
      <c r="H1394" s="14" t="s">
        <v>5216</v>
      </c>
      <c r="I1394" s="15">
        <v>440</v>
      </c>
      <c r="J1394" s="77">
        <v>2</v>
      </c>
      <c r="K1394" s="92"/>
    </row>
    <row r="1395" spans="1:11" ht="30" x14ac:dyDescent="0.25">
      <c r="A1395" s="14" t="s">
        <v>1505</v>
      </c>
      <c r="B1395" s="14" t="s">
        <v>5198</v>
      </c>
      <c r="C1395" s="14" t="s">
        <v>5217</v>
      </c>
      <c r="D1395" s="16">
        <v>45659</v>
      </c>
      <c r="E1395" s="16">
        <v>45887</v>
      </c>
      <c r="F1395" s="14" t="s">
        <v>5210</v>
      </c>
      <c r="G1395" s="14" t="s">
        <v>5218</v>
      </c>
      <c r="H1395" s="14" t="s">
        <v>5219</v>
      </c>
      <c r="I1395" s="15">
        <v>450</v>
      </c>
      <c r="J1395" s="77">
        <v>2</v>
      </c>
      <c r="K1395" s="92"/>
    </row>
    <row r="1396" spans="1:11" ht="30" x14ac:dyDescent="0.25">
      <c r="A1396" s="14" t="s">
        <v>1505</v>
      </c>
      <c r="B1396" s="14" t="s">
        <v>5198</v>
      </c>
      <c r="C1396" s="14" t="s">
        <v>5220</v>
      </c>
      <c r="D1396" s="16">
        <v>45665</v>
      </c>
      <c r="E1396" s="16">
        <v>45887</v>
      </c>
      <c r="F1396" s="14" t="s">
        <v>5221</v>
      </c>
      <c r="G1396" s="14" t="s">
        <v>5222</v>
      </c>
      <c r="H1396" s="14" t="s">
        <v>5223</v>
      </c>
      <c r="I1396" s="15">
        <v>240</v>
      </c>
      <c r="J1396" s="77">
        <v>2</v>
      </c>
      <c r="K1396" s="92"/>
    </row>
    <row r="1397" spans="1:11" ht="30" x14ac:dyDescent="0.25">
      <c r="A1397" s="14" t="s">
        <v>1505</v>
      </c>
      <c r="B1397" s="14" t="s">
        <v>5198</v>
      </c>
      <c r="C1397" s="14" t="s">
        <v>5224</v>
      </c>
      <c r="D1397" s="16">
        <v>45672</v>
      </c>
      <c r="E1397" s="16">
        <v>45887</v>
      </c>
      <c r="F1397" s="14" t="s">
        <v>5210</v>
      </c>
      <c r="G1397" s="14" t="s">
        <v>5225</v>
      </c>
      <c r="H1397" s="14" t="s">
        <v>5226</v>
      </c>
      <c r="I1397" s="15">
        <v>546</v>
      </c>
      <c r="J1397" s="77">
        <v>2</v>
      </c>
      <c r="K1397" s="92"/>
    </row>
    <row r="1398" spans="1:11" ht="60" x14ac:dyDescent="0.25">
      <c r="A1398" s="14" t="s">
        <v>1505</v>
      </c>
      <c r="B1398" s="14" t="s">
        <v>5198</v>
      </c>
      <c r="C1398" s="14" t="s">
        <v>5227</v>
      </c>
      <c r="D1398" s="16">
        <v>45677</v>
      </c>
      <c r="E1398" s="16">
        <v>45887</v>
      </c>
      <c r="F1398" s="14" t="s">
        <v>5228</v>
      </c>
      <c r="G1398" s="14" t="s">
        <v>5229</v>
      </c>
      <c r="H1398" s="14" t="s">
        <v>5230</v>
      </c>
      <c r="I1398" s="15">
        <v>360</v>
      </c>
      <c r="J1398" s="77">
        <v>2</v>
      </c>
      <c r="K1398" s="92"/>
    </row>
    <row r="1399" spans="1:11" ht="60" x14ac:dyDescent="0.25">
      <c r="A1399" s="14" t="s">
        <v>1505</v>
      </c>
      <c r="B1399" s="14" t="s">
        <v>5198</v>
      </c>
      <c r="C1399" s="14" t="s">
        <v>5231</v>
      </c>
      <c r="D1399" s="16">
        <v>45666</v>
      </c>
      <c r="E1399" s="16">
        <v>45887</v>
      </c>
      <c r="F1399" s="14" t="s">
        <v>5232</v>
      </c>
      <c r="G1399" s="14" t="s">
        <v>5233</v>
      </c>
      <c r="H1399" s="14" t="s">
        <v>5234</v>
      </c>
      <c r="I1399" s="15">
        <v>41.8</v>
      </c>
      <c r="J1399" s="77">
        <v>2</v>
      </c>
      <c r="K1399" s="92"/>
    </row>
    <row r="1400" spans="1:11" ht="50" x14ac:dyDescent="0.25">
      <c r="A1400" s="14" t="s">
        <v>1505</v>
      </c>
      <c r="B1400" s="14" t="s">
        <v>5198</v>
      </c>
      <c r="C1400" s="14" t="s">
        <v>5235</v>
      </c>
      <c r="D1400" s="16">
        <v>45688</v>
      </c>
      <c r="E1400" s="16">
        <v>45887</v>
      </c>
      <c r="F1400" s="14" t="s">
        <v>5236</v>
      </c>
      <c r="G1400" s="14" t="s">
        <v>5229</v>
      </c>
      <c r="H1400" s="14" t="s">
        <v>5230</v>
      </c>
      <c r="I1400" s="15">
        <v>473.1</v>
      </c>
      <c r="J1400" s="77">
        <v>2</v>
      </c>
      <c r="K1400" s="92"/>
    </row>
    <row r="1401" spans="1:11" ht="50" x14ac:dyDescent="0.25">
      <c r="A1401" s="14" t="s">
        <v>1505</v>
      </c>
      <c r="B1401" s="14" t="s">
        <v>5198</v>
      </c>
      <c r="C1401" s="14" t="s">
        <v>5237</v>
      </c>
      <c r="D1401" s="16">
        <v>45675</v>
      </c>
      <c r="E1401" s="16">
        <v>45887</v>
      </c>
      <c r="F1401" s="14" t="s">
        <v>5238</v>
      </c>
      <c r="G1401" s="14"/>
      <c r="H1401" s="14" t="s">
        <v>5239</v>
      </c>
      <c r="I1401" s="15">
        <v>99.6</v>
      </c>
      <c r="J1401" s="77">
        <v>2</v>
      </c>
      <c r="K1401" s="92"/>
    </row>
    <row r="1402" spans="1:11" ht="50" x14ac:dyDescent="0.25">
      <c r="A1402" s="14" t="s">
        <v>1505</v>
      </c>
      <c r="B1402" s="14" t="s">
        <v>5198</v>
      </c>
      <c r="C1402" s="14" t="s">
        <v>5235</v>
      </c>
      <c r="D1402" s="16">
        <v>45688</v>
      </c>
      <c r="E1402" s="16">
        <v>45887</v>
      </c>
      <c r="F1402" s="14" t="s">
        <v>5240</v>
      </c>
      <c r="G1402" s="14" t="s">
        <v>5229</v>
      </c>
      <c r="H1402" s="14" t="s">
        <v>5230</v>
      </c>
      <c r="I1402" s="15">
        <v>571.85</v>
      </c>
      <c r="J1402" s="77">
        <v>2</v>
      </c>
      <c r="K1402" s="92"/>
    </row>
    <row r="1403" spans="1:11" ht="40" x14ac:dyDescent="0.25">
      <c r="A1403" s="14" t="s">
        <v>1505</v>
      </c>
      <c r="B1403" s="14" t="s">
        <v>5198</v>
      </c>
      <c r="C1403" s="14" t="s">
        <v>5241</v>
      </c>
      <c r="D1403" s="16">
        <v>45680</v>
      </c>
      <c r="E1403" s="16">
        <v>45887</v>
      </c>
      <c r="F1403" s="14" t="s">
        <v>5242</v>
      </c>
      <c r="G1403" s="14"/>
      <c r="H1403" s="14" t="s">
        <v>5243</v>
      </c>
      <c r="I1403" s="15">
        <v>83.5</v>
      </c>
      <c r="J1403" s="77">
        <v>2</v>
      </c>
      <c r="K1403" s="92"/>
    </row>
    <row r="1404" spans="1:11" ht="40" x14ac:dyDescent="0.25">
      <c r="A1404" s="14" t="s">
        <v>1505</v>
      </c>
      <c r="B1404" s="14" t="s">
        <v>5198</v>
      </c>
      <c r="C1404" s="14" t="s">
        <v>182</v>
      </c>
      <c r="D1404" s="16">
        <v>45680</v>
      </c>
      <c r="E1404" s="16">
        <v>45887</v>
      </c>
      <c r="F1404" s="14" t="s">
        <v>5244</v>
      </c>
      <c r="G1404" s="14" t="s">
        <v>5233</v>
      </c>
      <c r="H1404" s="14" t="s">
        <v>5234</v>
      </c>
      <c r="I1404" s="15">
        <v>139.22999999999999</v>
      </c>
      <c r="J1404" s="77">
        <v>2</v>
      </c>
      <c r="K1404" s="92"/>
    </row>
    <row r="1405" spans="1:11" ht="60" x14ac:dyDescent="0.25">
      <c r="A1405" s="14" t="s">
        <v>1505</v>
      </c>
      <c r="B1405" s="14" t="s">
        <v>5198</v>
      </c>
      <c r="C1405" s="14" t="s">
        <v>5245</v>
      </c>
      <c r="D1405" s="16">
        <v>45702</v>
      </c>
      <c r="E1405" s="16">
        <v>45887</v>
      </c>
      <c r="F1405" s="14" t="s">
        <v>5246</v>
      </c>
      <c r="G1405" s="14" t="s">
        <v>5229</v>
      </c>
      <c r="H1405" s="14" t="s">
        <v>5230</v>
      </c>
      <c r="I1405" s="15">
        <v>1109.69</v>
      </c>
      <c r="J1405" s="77">
        <v>2</v>
      </c>
      <c r="K1405" s="92"/>
    </row>
    <row r="1406" spans="1:11" ht="20" x14ac:dyDescent="0.25">
      <c r="A1406" s="14" t="s">
        <v>1505</v>
      </c>
      <c r="B1406" s="14" t="s">
        <v>5247</v>
      </c>
      <c r="C1406" s="14" t="s">
        <v>5248</v>
      </c>
      <c r="D1406" s="16">
        <v>45887</v>
      </c>
      <c r="E1406" s="16"/>
      <c r="F1406" s="14" t="s">
        <v>5249</v>
      </c>
      <c r="G1406" s="14" t="s">
        <v>4103</v>
      </c>
      <c r="H1406" s="14" t="s">
        <v>4104</v>
      </c>
      <c r="I1406" s="15">
        <v>2204</v>
      </c>
      <c r="J1406" s="77">
        <v>2</v>
      </c>
      <c r="K1406" s="92"/>
    </row>
    <row r="1407" spans="1:11" ht="20" x14ac:dyDescent="0.25">
      <c r="A1407" s="14" t="s">
        <v>1505</v>
      </c>
      <c r="B1407" s="14" t="s">
        <v>5250</v>
      </c>
      <c r="C1407" s="14" t="s">
        <v>5018</v>
      </c>
      <c r="D1407" s="16">
        <v>45870</v>
      </c>
      <c r="E1407" s="16">
        <v>45888</v>
      </c>
      <c r="F1407" s="14" t="s">
        <v>5024</v>
      </c>
      <c r="G1407" s="14" t="s">
        <v>2426</v>
      </c>
      <c r="H1407" s="14" t="s">
        <v>2427</v>
      </c>
      <c r="I1407" s="15">
        <v>397.72</v>
      </c>
      <c r="J1407" s="77">
        <v>5</v>
      </c>
      <c r="K1407" s="92"/>
    </row>
    <row r="1408" spans="1:11" ht="20" x14ac:dyDescent="0.25">
      <c r="A1408" s="14" t="s">
        <v>1505</v>
      </c>
      <c r="B1408" s="14" t="s">
        <v>5251</v>
      </c>
      <c r="C1408" s="14" t="s">
        <v>5252</v>
      </c>
      <c r="D1408" s="16">
        <v>45870</v>
      </c>
      <c r="E1408" s="16">
        <v>45888</v>
      </c>
      <c r="F1408" s="14" t="s">
        <v>5024</v>
      </c>
      <c r="G1408" s="14" t="s">
        <v>2426</v>
      </c>
      <c r="H1408" s="14" t="s">
        <v>2427</v>
      </c>
      <c r="I1408" s="15">
        <v>394.21</v>
      </c>
      <c r="J1408" s="77">
        <v>5</v>
      </c>
      <c r="K1408" s="92"/>
    </row>
    <row r="1409" spans="1:11" ht="20" x14ac:dyDescent="0.25">
      <c r="A1409" s="14" t="s">
        <v>1505</v>
      </c>
      <c r="B1409" s="14" t="s">
        <v>5253</v>
      </c>
      <c r="C1409" s="14" t="s">
        <v>5254</v>
      </c>
      <c r="D1409" s="16">
        <v>45870</v>
      </c>
      <c r="E1409" s="16">
        <v>45888</v>
      </c>
      <c r="F1409" s="14" t="s">
        <v>5024</v>
      </c>
      <c r="G1409" s="14" t="s">
        <v>2426</v>
      </c>
      <c r="H1409" s="14" t="s">
        <v>2427</v>
      </c>
      <c r="I1409" s="15">
        <v>139.33000000000001</v>
      </c>
      <c r="J1409" s="77">
        <v>5</v>
      </c>
      <c r="K1409" s="92"/>
    </row>
    <row r="1410" spans="1:11" ht="20" x14ac:dyDescent="0.25">
      <c r="A1410" s="14" t="s">
        <v>1505</v>
      </c>
      <c r="B1410" s="14" t="s">
        <v>5255</v>
      </c>
      <c r="C1410" s="14" t="s">
        <v>2574</v>
      </c>
      <c r="D1410" s="16">
        <v>45888</v>
      </c>
      <c r="E1410" s="16"/>
      <c r="F1410" s="14" t="s">
        <v>5256</v>
      </c>
      <c r="G1410" s="14" t="s">
        <v>3539</v>
      </c>
      <c r="H1410" s="14" t="s">
        <v>3540</v>
      </c>
      <c r="I1410" s="15">
        <v>50</v>
      </c>
      <c r="J1410" s="77">
        <v>5</v>
      </c>
      <c r="K1410" s="92"/>
    </row>
    <row r="1411" spans="1:11" ht="20" x14ac:dyDescent="0.25">
      <c r="A1411" s="14" t="s">
        <v>1505</v>
      </c>
      <c r="B1411" s="14" t="s">
        <v>5257</v>
      </c>
      <c r="C1411" s="14" t="s">
        <v>5258</v>
      </c>
      <c r="D1411" s="16">
        <v>45888</v>
      </c>
      <c r="E1411" s="16"/>
      <c r="F1411" s="14" t="s">
        <v>5259</v>
      </c>
      <c r="G1411" s="14" t="s">
        <v>3899</v>
      </c>
      <c r="H1411" s="14" t="s">
        <v>3900</v>
      </c>
      <c r="I1411" s="15">
        <v>394.24</v>
      </c>
      <c r="J1411" s="77">
        <v>3</v>
      </c>
      <c r="K1411" s="92"/>
    </row>
    <row r="1412" spans="1:11" ht="20" x14ac:dyDescent="0.25">
      <c r="A1412" s="14" t="s">
        <v>1505</v>
      </c>
      <c r="B1412" s="14" t="s">
        <v>5260</v>
      </c>
      <c r="C1412" s="14" t="s">
        <v>5261</v>
      </c>
      <c r="D1412" s="16">
        <v>45888</v>
      </c>
      <c r="E1412" s="16"/>
      <c r="F1412" s="14" t="s">
        <v>5262</v>
      </c>
      <c r="G1412" s="14" t="s">
        <v>1809</v>
      </c>
      <c r="H1412" s="14" t="s">
        <v>1810</v>
      </c>
      <c r="I1412" s="15">
        <v>485.8</v>
      </c>
      <c r="J1412" s="77">
        <v>5</v>
      </c>
      <c r="K1412" s="92"/>
    </row>
    <row r="1413" spans="1:11" ht="70" x14ac:dyDescent="0.25">
      <c r="A1413" s="14" t="s">
        <v>1505</v>
      </c>
      <c r="B1413" s="14" t="s">
        <v>5263</v>
      </c>
      <c r="C1413" s="14" t="s">
        <v>2989</v>
      </c>
      <c r="D1413" s="16">
        <v>45715</v>
      </c>
      <c r="E1413" s="16">
        <v>45888</v>
      </c>
      <c r="F1413" s="14" t="s">
        <v>5264</v>
      </c>
      <c r="G1413" s="14" t="s">
        <v>2991</v>
      </c>
      <c r="H1413" s="14" t="s">
        <v>2992</v>
      </c>
      <c r="I1413" s="15">
        <v>330</v>
      </c>
      <c r="J1413" s="77">
        <v>3</v>
      </c>
      <c r="K1413" s="92"/>
    </row>
    <row r="1414" spans="1:11" ht="50" x14ac:dyDescent="0.25">
      <c r="A1414" s="14" t="s">
        <v>1505</v>
      </c>
      <c r="B1414" s="14" t="s">
        <v>5263</v>
      </c>
      <c r="C1414" s="14" t="s">
        <v>5265</v>
      </c>
      <c r="D1414" s="16">
        <v>45671</v>
      </c>
      <c r="E1414" s="16">
        <v>45888</v>
      </c>
      <c r="F1414" s="14" t="s">
        <v>5266</v>
      </c>
      <c r="G1414" s="14" t="s">
        <v>2995</v>
      </c>
      <c r="H1414" s="14" t="s">
        <v>2996</v>
      </c>
      <c r="I1414" s="15">
        <v>55</v>
      </c>
      <c r="J1414" s="77">
        <v>3</v>
      </c>
      <c r="K1414" s="92"/>
    </row>
    <row r="1415" spans="1:11" ht="30" x14ac:dyDescent="0.25">
      <c r="A1415" s="14" t="s">
        <v>1505</v>
      </c>
      <c r="B1415" s="14" t="s">
        <v>5267</v>
      </c>
      <c r="C1415" s="14" t="s">
        <v>5268</v>
      </c>
      <c r="D1415" s="16">
        <v>45888</v>
      </c>
      <c r="E1415" s="16"/>
      <c r="F1415" s="14" t="s">
        <v>5269</v>
      </c>
      <c r="G1415" s="14" t="s">
        <v>3468</v>
      </c>
      <c r="H1415" s="14" t="s">
        <v>3469</v>
      </c>
      <c r="I1415" s="15">
        <v>996.3</v>
      </c>
      <c r="J1415" s="77">
        <v>3</v>
      </c>
      <c r="K1415" s="92"/>
    </row>
    <row r="1416" spans="1:11" ht="12.5" x14ac:dyDescent="0.25">
      <c r="A1416" s="14" t="s">
        <v>1505</v>
      </c>
      <c r="B1416" s="14" t="s">
        <v>5270</v>
      </c>
      <c r="C1416" s="14" t="s">
        <v>5271</v>
      </c>
      <c r="D1416" s="16">
        <v>45888</v>
      </c>
      <c r="E1416" s="16"/>
      <c r="F1416" s="14" t="s">
        <v>5272</v>
      </c>
      <c r="G1416" s="14" t="s">
        <v>3321</v>
      </c>
      <c r="H1416" s="14" t="s">
        <v>2370</v>
      </c>
      <c r="I1416" s="15">
        <v>243</v>
      </c>
      <c r="J1416" s="77">
        <v>2</v>
      </c>
      <c r="K1416" s="92"/>
    </row>
    <row r="1417" spans="1:11" ht="20" x14ac:dyDescent="0.25">
      <c r="A1417" s="14" t="s">
        <v>1505</v>
      </c>
      <c r="B1417" s="14" t="s">
        <v>5270</v>
      </c>
      <c r="C1417" s="14" t="s">
        <v>5270</v>
      </c>
      <c r="D1417" s="16">
        <v>45912</v>
      </c>
      <c r="E1417" s="16"/>
      <c r="F1417" s="14" t="s">
        <v>5273</v>
      </c>
      <c r="G1417" s="14"/>
      <c r="H1417" s="14" t="s">
        <v>1534</v>
      </c>
      <c r="I1417" s="15">
        <v>57</v>
      </c>
      <c r="J1417" s="77">
        <v>2</v>
      </c>
      <c r="K1417" s="92"/>
    </row>
    <row r="1418" spans="1:11" ht="12.5" x14ac:dyDescent="0.25">
      <c r="A1418" s="14" t="s">
        <v>1505</v>
      </c>
      <c r="B1418" s="14" t="s">
        <v>5274</v>
      </c>
      <c r="C1418" s="14" t="s">
        <v>1730</v>
      </c>
      <c r="D1418" s="16">
        <v>45888</v>
      </c>
      <c r="E1418" s="16"/>
      <c r="F1418" s="14" t="s">
        <v>5275</v>
      </c>
      <c r="G1418" s="14" t="s">
        <v>2567</v>
      </c>
      <c r="H1418" s="14" t="s">
        <v>2568</v>
      </c>
      <c r="I1418" s="15">
        <v>150</v>
      </c>
      <c r="J1418" s="77">
        <v>4</v>
      </c>
      <c r="K1418" s="92"/>
    </row>
    <row r="1419" spans="1:11" ht="20" x14ac:dyDescent="0.25">
      <c r="A1419" s="14" t="s">
        <v>1505</v>
      </c>
      <c r="B1419" s="14" t="s">
        <v>5276</v>
      </c>
      <c r="C1419" s="14" t="s">
        <v>5277</v>
      </c>
      <c r="D1419" s="16">
        <v>45888</v>
      </c>
      <c r="E1419" s="16"/>
      <c r="F1419" s="14" t="s">
        <v>5278</v>
      </c>
      <c r="G1419" s="14" t="s">
        <v>4074</v>
      </c>
      <c r="H1419" s="14" t="s">
        <v>5279</v>
      </c>
      <c r="I1419" s="15">
        <v>4440</v>
      </c>
      <c r="J1419" s="77">
        <v>5</v>
      </c>
      <c r="K1419" s="92"/>
    </row>
    <row r="1420" spans="1:11" ht="12.5" x14ac:dyDescent="0.25">
      <c r="A1420" s="14" t="s">
        <v>1505</v>
      </c>
      <c r="B1420" s="14" t="s">
        <v>5280</v>
      </c>
      <c r="C1420" s="14" t="s">
        <v>5281</v>
      </c>
      <c r="D1420" s="16">
        <v>45888</v>
      </c>
      <c r="E1420" s="16"/>
      <c r="F1420" s="14" t="s">
        <v>5282</v>
      </c>
      <c r="G1420" s="14" t="s">
        <v>1830</v>
      </c>
      <c r="H1420" s="14" t="s">
        <v>3769</v>
      </c>
      <c r="I1420" s="15">
        <v>1000</v>
      </c>
      <c r="J1420" s="77">
        <v>5</v>
      </c>
      <c r="K1420" s="92"/>
    </row>
    <row r="1421" spans="1:11" ht="20" x14ac:dyDescent="0.25">
      <c r="A1421" s="14" t="s">
        <v>1505</v>
      </c>
      <c r="B1421" s="14" t="s">
        <v>5283</v>
      </c>
      <c r="C1421" s="14" t="s">
        <v>5284</v>
      </c>
      <c r="D1421" s="16">
        <v>45888</v>
      </c>
      <c r="E1421" s="16"/>
      <c r="F1421" s="14" t="s">
        <v>5285</v>
      </c>
      <c r="G1421" s="14" t="s">
        <v>4074</v>
      </c>
      <c r="H1421" s="14" t="s">
        <v>5279</v>
      </c>
      <c r="I1421" s="15">
        <v>440</v>
      </c>
      <c r="J1421" s="77">
        <v>3</v>
      </c>
      <c r="K1421" s="92"/>
    </row>
    <row r="1422" spans="1:11" ht="20" x14ac:dyDescent="0.25">
      <c r="A1422" s="14" t="s">
        <v>1505</v>
      </c>
      <c r="B1422" s="14" t="s">
        <v>5286</v>
      </c>
      <c r="C1422" s="14" t="s">
        <v>1678</v>
      </c>
      <c r="D1422" s="16">
        <v>45888</v>
      </c>
      <c r="E1422" s="16"/>
      <c r="F1422" s="14" t="s">
        <v>5287</v>
      </c>
      <c r="G1422" s="14" t="s">
        <v>5288</v>
      </c>
      <c r="H1422" s="14" t="s">
        <v>5289</v>
      </c>
      <c r="I1422" s="15">
        <v>300</v>
      </c>
      <c r="J1422" s="77">
        <v>5</v>
      </c>
      <c r="K1422" s="92"/>
    </row>
    <row r="1423" spans="1:11" ht="90" x14ac:dyDescent="0.25">
      <c r="A1423" s="14" t="s">
        <v>1505</v>
      </c>
      <c r="B1423" s="14" t="s">
        <v>5290</v>
      </c>
      <c r="C1423" s="14" t="s">
        <v>5291</v>
      </c>
      <c r="D1423" s="16">
        <v>45685</v>
      </c>
      <c r="E1423" s="16">
        <v>45888</v>
      </c>
      <c r="F1423" s="14" t="s">
        <v>5292</v>
      </c>
      <c r="G1423" s="14"/>
      <c r="H1423" s="14" t="s">
        <v>1618</v>
      </c>
      <c r="I1423" s="15">
        <v>157.91999999999999</v>
      </c>
      <c r="J1423" s="77">
        <v>2</v>
      </c>
      <c r="K1423" s="92"/>
    </row>
    <row r="1424" spans="1:11" ht="90" x14ac:dyDescent="0.25">
      <c r="A1424" s="14" t="s">
        <v>1505</v>
      </c>
      <c r="B1424" s="14" t="s">
        <v>5290</v>
      </c>
      <c r="C1424" s="14" t="s">
        <v>5293</v>
      </c>
      <c r="D1424" s="16">
        <v>45685</v>
      </c>
      <c r="E1424" s="16">
        <v>45888</v>
      </c>
      <c r="F1424" s="14" t="s">
        <v>5294</v>
      </c>
      <c r="G1424" s="14"/>
      <c r="H1424" s="14" t="s">
        <v>1618</v>
      </c>
      <c r="I1424" s="15">
        <v>118.19</v>
      </c>
      <c r="J1424" s="77">
        <v>2</v>
      </c>
      <c r="K1424" s="92"/>
    </row>
    <row r="1425" spans="1:11" ht="90" x14ac:dyDescent="0.25">
      <c r="A1425" s="14" t="s">
        <v>1505</v>
      </c>
      <c r="B1425" s="14" t="s">
        <v>5290</v>
      </c>
      <c r="C1425" s="14" t="s">
        <v>5295</v>
      </c>
      <c r="D1425" s="16">
        <v>45810</v>
      </c>
      <c r="E1425" s="16">
        <v>45888</v>
      </c>
      <c r="F1425" s="14" t="s">
        <v>5296</v>
      </c>
      <c r="G1425" s="14"/>
      <c r="H1425" s="14" t="s">
        <v>1618</v>
      </c>
      <c r="I1425" s="15">
        <v>42.08</v>
      </c>
      <c r="J1425" s="77">
        <v>2</v>
      </c>
      <c r="K1425" s="92"/>
    </row>
    <row r="1426" spans="1:11" ht="100" x14ac:dyDescent="0.25">
      <c r="A1426" s="14" t="s">
        <v>1505</v>
      </c>
      <c r="B1426" s="14" t="s">
        <v>5290</v>
      </c>
      <c r="C1426" s="14" t="s">
        <v>5297</v>
      </c>
      <c r="D1426" s="16">
        <v>45810</v>
      </c>
      <c r="E1426" s="16">
        <v>45888</v>
      </c>
      <c r="F1426" s="14" t="s">
        <v>5298</v>
      </c>
      <c r="G1426" s="14"/>
      <c r="H1426" s="14" t="s">
        <v>1618</v>
      </c>
      <c r="I1426" s="15">
        <v>14.81</v>
      </c>
      <c r="J1426" s="77">
        <v>2</v>
      </c>
      <c r="K1426" s="92"/>
    </row>
    <row r="1427" spans="1:11" ht="20" x14ac:dyDescent="0.25">
      <c r="A1427" s="14" t="s">
        <v>1505</v>
      </c>
      <c r="B1427" s="14" t="s">
        <v>5299</v>
      </c>
      <c r="C1427" s="14" t="s">
        <v>5300</v>
      </c>
      <c r="D1427" s="16">
        <v>45888</v>
      </c>
      <c r="E1427" s="16"/>
      <c r="F1427" s="14" t="s">
        <v>5301</v>
      </c>
      <c r="G1427" s="14" t="s">
        <v>2245</v>
      </c>
      <c r="H1427" s="14" t="s">
        <v>2246</v>
      </c>
      <c r="I1427" s="15">
        <v>580.94000000000005</v>
      </c>
      <c r="J1427" s="77">
        <v>5</v>
      </c>
      <c r="K1427" s="92"/>
    </row>
    <row r="1428" spans="1:11" ht="12.5" x14ac:dyDescent="0.25">
      <c r="A1428" s="14" t="s">
        <v>1505</v>
      </c>
      <c r="B1428" s="14" t="s">
        <v>5302</v>
      </c>
      <c r="C1428" s="14" t="s">
        <v>5303</v>
      </c>
      <c r="D1428" s="16">
        <v>45888</v>
      </c>
      <c r="E1428" s="16"/>
      <c r="F1428" s="14" t="s">
        <v>5304</v>
      </c>
      <c r="G1428" s="14" t="s">
        <v>2046</v>
      </c>
      <c r="H1428" s="14" t="s">
        <v>2047</v>
      </c>
      <c r="I1428" s="15">
        <v>576.37</v>
      </c>
      <c r="J1428" s="77">
        <v>3</v>
      </c>
      <c r="K1428" s="92"/>
    </row>
    <row r="1429" spans="1:11" ht="30" x14ac:dyDescent="0.25">
      <c r="A1429" s="14" t="s">
        <v>1505</v>
      </c>
      <c r="B1429" s="14" t="s">
        <v>5305</v>
      </c>
      <c r="C1429" s="14" t="s">
        <v>5306</v>
      </c>
      <c r="D1429" s="16">
        <v>45888</v>
      </c>
      <c r="E1429" s="16"/>
      <c r="F1429" s="14" t="s">
        <v>5307</v>
      </c>
      <c r="G1429" s="14" t="s">
        <v>3345</v>
      </c>
      <c r="H1429" s="14" t="s">
        <v>3346</v>
      </c>
      <c r="I1429" s="15">
        <v>343.17</v>
      </c>
      <c r="J1429" s="77">
        <v>5</v>
      </c>
      <c r="K1429" s="92"/>
    </row>
    <row r="1430" spans="1:11" ht="30" x14ac:dyDescent="0.25">
      <c r="A1430" s="14" t="s">
        <v>1505</v>
      </c>
      <c r="B1430" s="14" t="s">
        <v>5308</v>
      </c>
      <c r="C1430" s="14" t="s">
        <v>5309</v>
      </c>
      <c r="D1430" s="16">
        <v>45888</v>
      </c>
      <c r="E1430" s="16"/>
      <c r="F1430" s="14" t="s">
        <v>5310</v>
      </c>
      <c r="G1430" s="14" t="s">
        <v>2443</v>
      </c>
      <c r="H1430" s="14" t="s">
        <v>2444</v>
      </c>
      <c r="I1430" s="15">
        <v>6414.63</v>
      </c>
      <c r="J1430" s="77">
        <v>3</v>
      </c>
      <c r="K1430" s="92"/>
    </row>
    <row r="1431" spans="1:11" ht="30" x14ac:dyDescent="0.25">
      <c r="A1431" s="14" t="s">
        <v>1505</v>
      </c>
      <c r="B1431" s="14" t="s">
        <v>5311</v>
      </c>
      <c r="C1431" s="14" t="s">
        <v>5312</v>
      </c>
      <c r="D1431" s="16">
        <v>45888</v>
      </c>
      <c r="E1431" s="16"/>
      <c r="F1431" s="14" t="s">
        <v>5313</v>
      </c>
      <c r="G1431" s="14" t="s">
        <v>3345</v>
      </c>
      <c r="H1431" s="14" t="s">
        <v>3346</v>
      </c>
      <c r="I1431" s="15">
        <v>179.58</v>
      </c>
      <c r="J1431" s="77">
        <v>3</v>
      </c>
      <c r="K1431" s="92"/>
    </row>
    <row r="1432" spans="1:11" ht="60" x14ac:dyDescent="0.25">
      <c r="A1432" s="14" t="s">
        <v>1505</v>
      </c>
      <c r="B1432" s="14" t="s">
        <v>5314</v>
      </c>
      <c r="C1432" s="14" t="s">
        <v>5315</v>
      </c>
      <c r="D1432" s="16">
        <v>45889</v>
      </c>
      <c r="E1432" s="16"/>
      <c r="F1432" s="14" t="s">
        <v>5316</v>
      </c>
      <c r="G1432" s="14" t="s">
        <v>2236</v>
      </c>
      <c r="H1432" s="14" t="s">
        <v>2237</v>
      </c>
      <c r="I1432" s="15">
        <v>254.2</v>
      </c>
      <c r="J1432" s="77">
        <v>3</v>
      </c>
      <c r="K1432" s="92"/>
    </row>
    <row r="1433" spans="1:11" ht="90" x14ac:dyDescent="0.25">
      <c r="A1433" s="14" t="s">
        <v>1505</v>
      </c>
      <c r="B1433" s="14" t="s">
        <v>5314</v>
      </c>
      <c r="C1433" s="14" t="s">
        <v>5315</v>
      </c>
      <c r="D1433" s="16">
        <v>45889</v>
      </c>
      <c r="E1433" s="16"/>
      <c r="F1433" s="14" t="s">
        <v>5317</v>
      </c>
      <c r="G1433" s="14" t="s">
        <v>2236</v>
      </c>
      <c r="H1433" s="14" t="s">
        <v>2237</v>
      </c>
      <c r="I1433" s="15">
        <v>1207.06</v>
      </c>
      <c r="J1433" s="77">
        <v>2</v>
      </c>
      <c r="K1433" s="92"/>
    </row>
    <row r="1434" spans="1:11" ht="30" x14ac:dyDescent="0.25">
      <c r="A1434" s="14" t="s">
        <v>1505</v>
      </c>
      <c r="B1434" s="14" t="s">
        <v>5314</v>
      </c>
      <c r="C1434" s="14" t="s">
        <v>5315</v>
      </c>
      <c r="D1434" s="16">
        <v>45889</v>
      </c>
      <c r="E1434" s="16"/>
      <c r="F1434" s="14" t="s">
        <v>5318</v>
      </c>
      <c r="G1434" s="14" t="s">
        <v>2236</v>
      </c>
      <c r="H1434" s="14" t="s">
        <v>2237</v>
      </c>
      <c r="I1434" s="15">
        <v>229.6</v>
      </c>
      <c r="J1434" s="77">
        <v>5</v>
      </c>
      <c r="K1434" s="92"/>
    </row>
    <row r="1435" spans="1:11" ht="30" x14ac:dyDescent="0.25">
      <c r="A1435" s="14" t="s">
        <v>1505</v>
      </c>
      <c r="B1435" s="14" t="s">
        <v>5319</v>
      </c>
      <c r="C1435" s="14" t="s">
        <v>2556</v>
      </c>
      <c r="D1435" s="16">
        <v>45671</v>
      </c>
      <c r="E1435" s="16">
        <v>45890</v>
      </c>
      <c r="F1435" s="14" t="s">
        <v>5320</v>
      </c>
      <c r="G1435" s="14" t="s">
        <v>5321</v>
      </c>
      <c r="H1435" s="14" t="s">
        <v>5322</v>
      </c>
      <c r="I1435" s="15">
        <v>67.53</v>
      </c>
      <c r="J1435" s="77">
        <v>2</v>
      </c>
      <c r="K1435" s="92"/>
    </row>
    <row r="1436" spans="1:11" ht="30" x14ac:dyDescent="0.25">
      <c r="A1436" s="14" t="s">
        <v>1505</v>
      </c>
      <c r="B1436" s="14" t="s">
        <v>5319</v>
      </c>
      <c r="C1436" s="14" t="s">
        <v>5323</v>
      </c>
      <c r="D1436" s="16">
        <v>45673</v>
      </c>
      <c r="E1436" s="16">
        <v>45890</v>
      </c>
      <c r="F1436" s="14" t="s">
        <v>5324</v>
      </c>
      <c r="G1436" s="14" t="s">
        <v>5325</v>
      </c>
      <c r="H1436" s="14" t="s">
        <v>5326</v>
      </c>
      <c r="I1436" s="15">
        <v>507.38</v>
      </c>
      <c r="J1436" s="77">
        <v>2</v>
      </c>
      <c r="K1436" s="92"/>
    </row>
    <row r="1437" spans="1:11" ht="40" x14ac:dyDescent="0.25">
      <c r="A1437" s="14" t="s">
        <v>1505</v>
      </c>
      <c r="B1437" s="14" t="s">
        <v>5319</v>
      </c>
      <c r="C1437" s="14" t="s">
        <v>2548</v>
      </c>
      <c r="D1437" s="16">
        <v>45728</v>
      </c>
      <c r="E1437" s="16">
        <v>45890</v>
      </c>
      <c r="F1437" s="14" t="s">
        <v>5327</v>
      </c>
      <c r="G1437" s="14" t="s">
        <v>2236</v>
      </c>
      <c r="H1437" s="14" t="s">
        <v>2237</v>
      </c>
      <c r="I1437" s="15">
        <v>1121</v>
      </c>
      <c r="J1437" s="77">
        <v>2</v>
      </c>
      <c r="K1437" s="92"/>
    </row>
    <row r="1438" spans="1:11" ht="40" x14ac:dyDescent="0.25">
      <c r="A1438" s="14" t="s">
        <v>1505</v>
      </c>
      <c r="B1438" s="14" t="s">
        <v>5319</v>
      </c>
      <c r="C1438" s="14" t="s">
        <v>5328</v>
      </c>
      <c r="D1438" s="16">
        <v>45742</v>
      </c>
      <c r="E1438" s="16">
        <v>45890</v>
      </c>
      <c r="F1438" s="14" t="s">
        <v>5329</v>
      </c>
      <c r="G1438" s="14" t="s">
        <v>2236</v>
      </c>
      <c r="H1438" s="14" t="s">
        <v>2237</v>
      </c>
      <c r="I1438" s="15">
        <v>861</v>
      </c>
      <c r="J1438" s="77">
        <v>2</v>
      </c>
      <c r="K1438" s="92"/>
    </row>
    <row r="1439" spans="1:11" ht="50" x14ac:dyDescent="0.25">
      <c r="A1439" s="14" t="s">
        <v>1505</v>
      </c>
      <c r="B1439" s="14" t="s">
        <v>5319</v>
      </c>
      <c r="C1439" s="14" t="s">
        <v>4069</v>
      </c>
      <c r="D1439" s="16">
        <v>45803</v>
      </c>
      <c r="E1439" s="16">
        <v>45890</v>
      </c>
      <c r="F1439" s="14" t="s">
        <v>5330</v>
      </c>
      <c r="G1439" s="14" t="s">
        <v>2236</v>
      </c>
      <c r="H1439" s="14" t="s">
        <v>2237</v>
      </c>
      <c r="I1439" s="15">
        <v>678</v>
      </c>
      <c r="J1439" s="77">
        <v>2</v>
      </c>
      <c r="K1439" s="92"/>
    </row>
    <row r="1440" spans="1:11" ht="60" x14ac:dyDescent="0.25">
      <c r="A1440" s="14" t="s">
        <v>1505</v>
      </c>
      <c r="B1440" s="14" t="s">
        <v>5319</v>
      </c>
      <c r="C1440" s="14" t="s">
        <v>5331</v>
      </c>
      <c r="D1440" s="16">
        <v>45803</v>
      </c>
      <c r="E1440" s="16">
        <v>45890</v>
      </c>
      <c r="F1440" s="14" t="s">
        <v>5332</v>
      </c>
      <c r="G1440" s="14" t="s">
        <v>5333</v>
      </c>
      <c r="H1440" s="14" t="s">
        <v>5334</v>
      </c>
      <c r="I1440" s="15">
        <v>1800</v>
      </c>
      <c r="J1440" s="77">
        <v>2</v>
      </c>
      <c r="K1440" s="92"/>
    </row>
    <row r="1441" spans="1:11" ht="50" x14ac:dyDescent="0.25">
      <c r="A1441" s="14" t="s">
        <v>1505</v>
      </c>
      <c r="B1441" s="14" t="s">
        <v>5319</v>
      </c>
      <c r="C1441" s="14" t="s">
        <v>5335</v>
      </c>
      <c r="D1441" s="16">
        <v>45803</v>
      </c>
      <c r="E1441" s="16">
        <v>45890</v>
      </c>
      <c r="F1441" s="14" t="s">
        <v>5336</v>
      </c>
      <c r="G1441" s="14" t="s">
        <v>5325</v>
      </c>
      <c r="H1441" s="14" t="s">
        <v>5326</v>
      </c>
      <c r="I1441" s="15">
        <v>1107</v>
      </c>
      <c r="J1441" s="77">
        <v>2</v>
      </c>
      <c r="K1441" s="92"/>
    </row>
    <row r="1442" spans="1:11" ht="40" x14ac:dyDescent="0.25">
      <c r="A1442" s="14" t="s">
        <v>1505</v>
      </c>
      <c r="B1442" s="14" t="s">
        <v>5319</v>
      </c>
      <c r="C1442" s="14" t="s">
        <v>5337</v>
      </c>
      <c r="D1442" s="16">
        <v>45803</v>
      </c>
      <c r="E1442" s="16">
        <v>45890</v>
      </c>
      <c r="F1442" s="14" t="s">
        <v>5338</v>
      </c>
      <c r="G1442" s="14" t="s">
        <v>5321</v>
      </c>
      <c r="H1442" s="14" t="s">
        <v>5322</v>
      </c>
      <c r="I1442" s="15">
        <v>104.5</v>
      </c>
      <c r="J1442" s="77">
        <v>2</v>
      </c>
      <c r="K1442" s="92"/>
    </row>
    <row r="1443" spans="1:11" ht="60" x14ac:dyDescent="0.25">
      <c r="A1443" s="14" t="s">
        <v>1505</v>
      </c>
      <c r="B1443" s="14" t="s">
        <v>5319</v>
      </c>
      <c r="C1443" s="14" t="s">
        <v>5328</v>
      </c>
      <c r="D1443" s="16">
        <v>45821</v>
      </c>
      <c r="E1443" s="16">
        <v>45890</v>
      </c>
      <c r="F1443" s="14" t="s">
        <v>5339</v>
      </c>
      <c r="G1443" s="14" t="s">
        <v>5340</v>
      </c>
      <c r="H1443" s="14" t="s">
        <v>5341</v>
      </c>
      <c r="I1443" s="15">
        <v>1800</v>
      </c>
      <c r="J1443" s="77">
        <v>2</v>
      </c>
      <c r="K1443" s="92"/>
    </row>
    <row r="1444" spans="1:11" ht="40" x14ac:dyDescent="0.25">
      <c r="A1444" s="14" t="s">
        <v>1505</v>
      </c>
      <c r="B1444" s="14" t="s">
        <v>5319</v>
      </c>
      <c r="C1444" s="14" t="s">
        <v>5342</v>
      </c>
      <c r="D1444" s="16">
        <v>45818</v>
      </c>
      <c r="E1444" s="16">
        <v>45890</v>
      </c>
      <c r="F1444" s="14" t="s">
        <v>5343</v>
      </c>
      <c r="G1444" s="14" t="s">
        <v>5321</v>
      </c>
      <c r="H1444" s="14" t="s">
        <v>5322</v>
      </c>
      <c r="I1444" s="15">
        <v>303.02</v>
      </c>
      <c r="J1444" s="77">
        <v>2</v>
      </c>
      <c r="K1444" s="92"/>
    </row>
    <row r="1445" spans="1:11" ht="70" x14ac:dyDescent="0.25">
      <c r="A1445" s="14" t="s">
        <v>1505</v>
      </c>
      <c r="B1445" s="14" t="s">
        <v>5319</v>
      </c>
      <c r="C1445" s="14" t="s">
        <v>2548</v>
      </c>
      <c r="D1445" s="16">
        <v>45821</v>
      </c>
      <c r="E1445" s="16">
        <v>45890</v>
      </c>
      <c r="F1445" s="14" t="s">
        <v>5344</v>
      </c>
      <c r="G1445" s="14" t="s">
        <v>5345</v>
      </c>
      <c r="H1445" s="14" t="s">
        <v>5346</v>
      </c>
      <c r="I1445" s="15">
        <v>207.48</v>
      </c>
      <c r="J1445" s="77">
        <v>2</v>
      </c>
      <c r="K1445" s="92"/>
    </row>
    <row r="1446" spans="1:11" ht="60" x14ac:dyDescent="0.25">
      <c r="A1446" s="14" t="s">
        <v>1505</v>
      </c>
      <c r="B1446" s="14" t="s">
        <v>5319</v>
      </c>
      <c r="C1446" s="14" t="s">
        <v>2548</v>
      </c>
      <c r="D1446" s="16">
        <v>45821</v>
      </c>
      <c r="E1446" s="16">
        <v>45890</v>
      </c>
      <c r="F1446" s="14" t="s">
        <v>5347</v>
      </c>
      <c r="G1446" s="14" t="s">
        <v>5345</v>
      </c>
      <c r="H1446" s="14" t="s">
        <v>5346</v>
      </c>
      <c r="I1446" s="15">
        <v>1442.52</v>
      </c>
      <c r="J1446" s="77">
        <v>2</v>
      </c>
      <c r="K1446" s="92"/>
    </row>
    <row r="1447" spans="1:11" ht="40" x14ac:dyDescent="0.25">
      <c r="A1447" s="14" t="s">
        <v>1505</v>
      </c>
      <c r="B1447" s="14" t="s">
        <v>5319</v>
      </c>
      <c r="C1447" s="14" t="s">
        <v>1524</v>
      </c>
      <c r="D1447" s="16">
        <v>45838</v>
      </c>
      <c r="E1447" s="16">
        <v>45890</v>
      </c>
      <c r="F1447" s="14" t="s">
        <v>5348</v>
      </c>
      <c r="G1447" s="14" t="s">
        <v>5349</v>
      </c>
      <c r="H1447" s="14" t="s">
        <v>5350</v>
      </c>
      <c r="I1447" s="15">
        <v>350</v>
      </c>
      <c r="J1447" s="77">
        <v>2</v>
      </c>
      <c r="K1447" s="92"/>
    </row>
    <row r="1448" spans="1:11" ht="50" x14ac:dyDescent="0.25">
      <c r="A1448" s="14" t="s">
        <v>1505</v>
      </c>
      <c r="B1448" s="14" t="s">
        <v>5319</v>
      </c>
      <c r="C1448" s="14" t="s">
        <v>2997</v>
      </c>
      <c r="D1448" s="16">
        <v>45838</v>
      </c>
      <c r="E1448" s="16">
        <v>45890</v>
      </c>
      <c r="F1448" s="14" t="s">
        <v>5351</v>
      </c>
      <c r="G1448" s="14" t="s">
        <v>5333</v>
      </c>
      <c r="H1448" s="14" t="s">
        <v>5334</v>
      </c>
      <c r="I1448" s="15">
        <v>750</v>
      </c>
      <c r="J1448" s="77">
        <v>2</v>
      </c>
      <c r="K1448" s="92"/>
    </row>
    <row r="1449" spans="1:11" ht="50" x14ac:dyDescent="0.25">
      <c r="A1449" s="14" t="s">
        <v>1505</v>
      </c>
      <c r="B1449" s="14" t="s">
        <v>5352</v>
      </c>
      <c r="C1449" s="14" t="s">
        <v>5353</v>
      </c>
      <c r="D1449" s="16">
        <v>45700</v>
      </c>
      <c r="E1449" s="16">
        <v>45890</v>
      </c>
      <c r="F1449" s="14" t="s">
        <v>5354</v>
      </c>
      <c r="G1449" s="14">
        <v>45890</v>
      </c>
      <c r="H1449" s="14" t="s">
        <v>5230</v>
      </c>
      <c r="I1449" s="15">
        <v>216</v>
      </c>
      <c r="J1449" s="77">
        <v>3</v>
      </c>
      <c r="K1449" s="92"/>
    </row>
    <row r="1450" spans="1:11" ht="80" x14ac:dyDescent="0.25">
      <c r="A1450" s="14" t="s">
        <v>1505</v>
      </c>
      <c r="B1450" s="14" t="s">
        <v>5355</v>
      </c>
      <c r="C1450" s="14" t="s">
        <v>5355</v>
      </c>
      <c r="D1450" s="16">
        <v>45890</v>
      </c>
      <c r="E1450" s="16"/>
      <c r="F1450" s="14" t="s">
        <v>5356</v>
      </c>
      <c r="G1450" s="14"/>
      <c r="H1450" s="14" t="s">
        <v>5357</v>
      </c>
      <c r="I1450" s="15">
        <v>88.8</v>
      </c>
      <c r="J1450" s="77">
        <v>3</v>
      </c>
      <c r="K1450" s="92"/>
    </row>
    <row r="1451" spans="1:11" ht="70" x14ac:dyDescent="0.25">
      <c r="A1451" s="14" t="s">
        <v>1505</v>
      </c>
      <c r="B1451" s="14" t="s">
        <v>5358</v>
      </c>
      <c r="C1451" s="14" t="s">
        <v>5358</v>
      </c>
      <c r="D1451" s="16">
        <v>45890</v>
      </c>
      <c r="E1451" s="16"/>
      <c r="F1451" s="14" t="s">
        <v>5359</v>
      </c>
      <c r="G1451" s="14"/>
      <c r="H1451" s="14" t="s">
        <v>1601</v>
      </c>
      <c r="I1451" s="15">
        <v>44.4</v>
      </c>
      <c r="J1451" s="77">
        <v>3</v>
      </c>
      <c r="K1451" s="92"/>
    </row>
    <row r="1452" spans="1:11" ht="70" x14ac:dyDescent="0.25">
      <c r="A1452" s="14" t="s">
        <v>1505</v>
      </c>
      <c r="B1452" s="14" t="s">
        <v>5360</v>
      </c>
      <c r="C1452" s="14" t="s">
        <v>5360</v>
      </c>
      <c r="D1452" s="16">
        <v>45890</v>
      </c>
      <c r="E1452" s="16"/>
      <c r="F1452" s="14" t="s">
        <v>5361</v>
      </c>
      <c r="G1452" s="14"/>
      <c r="H1452" s="14" t="s">
        <v>1604</v>
      </c>
      <c r="I1452" s="15">
        <v>91.76</v>
      </c>
      <c r="J1452" s="77">
        <v>3</v>
      </c>
      <c r="K1452" s="92"/>
    </row>
    <row r="1453" spans="1:11" ht="60" x14ac:dyDescent="0.25">
      <c r="A1453" s="14" t="s">
        <v>1505</v>
      </c>
      <c r="B1453" s="14" t="s">
        <v>5362</v>
      </c>
      <c r="C1453" s="14" t="s">
        <v>5363</v>
      </c>
      <c r="D1453" s="16">
        <v>45722</v>
      </c>
      <c r="E1453" s="16">
        <v>45890</v>
      </c>
      <c r="F1453" s="14" t="s">
        <v>5364</v>
      </c>
      <c r="G1453" s="14" t="s">
        <v>5365</v>
      </c>
      <c r="H1453" s="14" t="s">
        <v>5366</v>
      </c>
      <c r="I1453" s="15">
        <v>140</v>
      </c>
      <c r="J1453" s="77">
        <v>3</v>
      </c>
      <c r="K1453" s="92"/>
    </row>
    <row r="1454" spans="1:11" ht="70" x14ac:dyDescent="0.25">
      <c r="A1454" s="14" t="s">
        <v>1505</v>
      </c>
      <c r="B1454" s="14" t="s">
        <v>5362</v>
      </c>
      <c r="C1454" s="14" t="s">
        <v>5363</v>
      </c>
      <c r="D1454" s="16">
        <v>45722</v>
      </c>
      <c r="E1454" s="16">
        <v>45890</v>
      </c>
      <c r="F1454" s="14" t="s">
        <v>5367</v>
      </c>
      <c r="G1454" s="14" t="s">
        <v>5365</v>
      </c>
      <c r="H1454" s="14" t="s">
        <v>5366</v>
      </c>
      <c r="I1454" s="15">
        <v>560</v>
      </c>
      <c r="J1454" s="77">
        <v>3</v>
      </c>
      <c r="K1454" s="92"/>
    </row>
    <row r="1455" spans="1:11" ht="20" x14ac:dyDescent="0.25">
      <c r="A1455" s="14" t="s">
        <v>1505</v>
      </c>
      <c r="B1455" s="14" t="s">
        <v>5368</v>
      </c>
      <c r="C1455" s="14" t="s">
        <v>5369</v>
      </c>
      <c r="D1455" s="16">
        <v>45890</v>
      </c>
      <c r="E1455" s="16"/>
      <c r="F1455" s="14" t="s">
        <v>5370</v>
      </c>
      <c r="G1455" s="14" t="s">
        <v>5371</v>
      </c>
      <c r="H1455" s="14" t="s">
        <v>5372</v>
      </c>
      <c r="I1455" s="15">
        <v>950</v>
      </c>
      <c r="J1455" s="77">
        <v>5</v>
      </c>
      <c r="K1455" s="92"/>
    </row>
    <row r="1456" spans="1:11" ht="50" x14ac:dyDescent="0.25">
      <c r="A1456" s="14" t="s">
        <v>1505</v>
      </c>
      <c r="B1456" s="14" t="s">
        <v>5373</v>
      </c>
      <c r="C1456" s="14" t="s">
        <v>5374</v>
      </c>
      <c r="D1456" s="16">
        <v>45703</v>
      </c>
      <c r="E1456" s="16">
        <v>45890</v>
      </c>
      <c r="F1456" s="14" t="s">
        <v>5375</v>
      </c>
      <c r="G1456" s="14" t="s">
        <v>5376</v>
      </c>
      <c r="H1456" s="14" t="s">
        <v>5377</v>
      </c>
      <c r="I1456" s="15">
        <v>134</v>
      </c>
      <c r="J1456" s="77">
        <v>3</v>
      </c>
      <c r="K1456" s="92"/>
    </row>
    <row r="1457" spans="1:11" ht="30" x14ac:dyDescent="0.25">
      <c r="A1457" s="14" t="s">
        <v>1505</v>
      </c>
      <c r="B1457" s="14" t="s">
        <v>5378</v>
      </c>
      <c r="C1457" s="14" t="s">
        <v>5379</v>
      </c>
      <c r="D1457" s="16">
        <v>45699</v>
      </c>
      <c r="E1457" s="16">
        <v>45890</v>
      </c>
      <c r="F1457" s="14" t="s">
        <v>5380</v>
      </c>
      <c r="G1457" s="14" t="s">
        <v>2808</v>
      </c>
      <c r="H1457" s="14" t="s">
        <v>2809</v>
      </c>
      <c r="I1457" s="15">
        <v>38.85</v>
      </c>
      <c r="J1457" s="77">
        <v>2</v>
      </c>
      <c r="K1457" s="92"/>
    </row>
    <row r="1458" spans="1:11" ht="40" x14ac:dyDescent="0.25">
      <c r="A1458" s="14" t="s">
        <v>1505</v>
      </c>
      <c r="B1458" s="14" t="s">
        <v>5378</v>
      </c>
      <c r="C1458" s="14" t="s">
        <v>5381</v>
      </c>
      <c r="D1458" s="16">
        <v>45799</v>
      </c>
      <c r="E1458" s="16">
        <v>45890</v>
      </c>
      <c r="F1458" s="14" t="s">
        <v>5382</v>
      </c>
      <c r="G1458" s="14" t="s">
        <v>2808</v>
      </c>
      <c r="H1458" s="14" t="s">
        <v>2809</v>
      </c>
      <c r="I1458" s="15">
        <v>13.44</v>
      </c>
      <c r="J1458" s="77">
        <v>2</v>
      </c>
      <c r="K1458" s="92"/>
    </row>
    <row r="1459" spans="1:11" ht="30" x14ac:dyDescent="0.25">
      <c r="A1459" s="14" t="s">
        <v>1505</v>
      </c>
      <c r="B1459" s="14" t="s">
        <v>5378</v>
      </c>
      <c r="C1459" s="14" t="s">
        <v>5383</v>
      </c>
      <c r="D1459" s="16">
        <v>45822</v>
      </c>
      <c r="E1459" s="16">
        <v>45890</v>
      </c>
      <c r="F1459" s="14" t="s">
        <v>5380</v>
      </c>
      <c r="G1459" s="14" t="s">
        <v>2808</v>
      </c>
      <c r="H1459" s="14" t="s">
        <v>2809</v>
      </c>
      <c r="I1459" s="15">
        <v>54.6</v>
      </c>
      <c r="J1459" s="77">
        <v>2</v>
      </c>
      <c r="K1459" s="92"/>
    </row>
    <row r="1460" spans="1:11" ht="30" x14ac:dyDescent="0.25">
      <c r="A1460" s="14" t="s">
        <v>1505</v>
      </c>
      <c r="B1460" s="14" t="s">
        <v>5378</v>
      </c>
      <c r="C1460" s="14" t="s">
        <v>5384</v>
      </c>
      <c r="D1460" s="16">
        <v>45813</v>
      </c>
      <c r="E1460" s="16">
        <v>45890</v>
      </c>
      <c r="F1460" s="14" t="s">
        <v>5385</v>
      </c>
      <c r="G1460" s="14"/>
      <c r="H1460" s="14" t="s">
        <v>5386</v>
      </c>
      <c r="I1460" s="15">
        <v>139.94999999999999</v>
      </c>
      <c r="J1460" s="77">
        <v>2</v>
      </c>
      <c r="K1460" s="92"/>
    </row>
    <row r="1461" spans="1:11" ht="30" x14ac:dyDescent="0.25">
      <c r="A1461" s="14" t="s">
        <v>1505</v>
      </c>
      <c r="B1461" s="14" t="s">
        <v>5378</v>
      </c>
      <c r="C1461" s="14" t="s">
        <v>5387</v>
      </c>
      <c r="D1461" s="16">
        <v>45800</v>
      </c>
      <c r="E1461" s="16">
        <v>45890</v>
      </c>
      <c r="F1461" s="14" t="s">
        <v>5388</v>
      </c>
      <c r="G1461" s="14" t="s">
        <v>5389</v>
      </c>
      <c r="H1461" s="14" t="s">
        <v>5390</v>
      </c>
      <c r="I1461" s="15">
        <v>70</v>
      </c>
      <c r="J1461" s="77">
        <v>2</v>
      </c>
      <c r="K1461" s="92"/>
    </row>
    <row r="1462" spans="1:11" ht="90" x14ac:dyDescent="0.25">
      <c r="A1462" s="14" t="s">
        <v>1505</v>
      </c>
      <c r="B1462" s="14" t="s">
        <v>5378</v>
      </c>
      <c r="C1462" s="14" t="s">
        <v>5391</v>
      </c>
      <c r="D1462" s="16">
        <v>45813</v>
      </c>
      <c r="E1462" s="16">
        <v>45890</v>
      </c>
      <c r="F1462" s="14" t="s">
        <v>5392</v>
      </c>
      <c r="G1462" s="14"/>
      <c r="H1462" s="14" t="s">
        <v>5393</v>
      </c>
      <c r="I1462" s="15">
        <v>243.16</v>
      </c>
      <c r="J1462" s="77">
        <v>2</v>
      </c>
      <c r="K1462" s="92"/>
    </row>
    <row r="1463" spans="1:11" ht="90" x14ac:dyDescent="0.25">
      <c r="A1463" s="14" t="s">
        <v>1505</v>
      </c>
      <c r="B1463" s="14" t="s">
        <v>5378</v>
      </c>
      <c r="C1463" s="14" t="s">
        <v>5394</v>
      </c>
      <c r="D1463" s="16">
        <v>45828</v>
      </c>
      <c r="E1463" s="16">
        <v>45890</v>
      </c>
      <c r="F1463" s="14" t="s">
        <v>5395</v>
      </c>
      <c r="G1463" s="14"/>
      <c r="H1463" s="14" t="s">
        <v>5396</v>
      </c>
      <c r="I1463" s="15">
        <v>27.5</v>
      </c>
      <c r="J1463" s="77">
        <v>2</v>
      </c>
      <c r="K1463" s="92"/>
    </row>
    <row r="1464" spans="1:11" ht="90" x14ac:dyDescent="0.25">
      <c r="A1464" s="14" t="s">
        <v>1505</v>
      </c>
      <c r="B1464" s="14" t="s">
        <v>5378</v>
      </c>
      <c r="C1464" s="14" t="s">
        <v>5397</v>
      </c>
      <c r="D1464" s="16">
        <v>45828</v>
      </c>
      <c r="E1464" s="16">
        <v>45890</v>
      </c>
      <c r="F1464" s="14" t="s">
        <v>5398</v>
      </c>
      <c r="G1464" s="14"/>
      <c r="H1464" s="14" t="s">
        <v>5396</v>
      </c>
      <c r="I1464" s="15">
        <v>27.5</v>
      </c>
      <c r="J1464" s="77">
        <v>2</v>
      </c>
      <c r="K1464" s="92"/>
    </row>
    <row r="1465" spans="1:11" ht="60" x14ac:dyDescent="0.25">
      <c r="A1465" s="14" t="s">
        <v>1505</v>
      </c>
      <c r="B1465" s="14" t="s">
        <v>5378</v>
      </c>
      <c r="C1465" s="14" t="s">
        <v>5399</v>
      </c>
      <c r="D1465" s="16" t="s">
        <v>5400</v>
      </c>
      <c r="E1465" s="16">
        <v>45890</v>
      </c>
      <c r="F1465" s="14" t="s">
        <v>5401</v>
      </c>
      <c r="G1465" s="14"/>
      <c r="H1465" s="14" t="s">
        <v>5402</v>
      </c>
      <c r="I1465" s="15">
        <v>1885</v>
      </c>
      <c r="J1465" s="77">
        <v>2</v>
      </c>
      <c r="K1465" s="92"/>
    </row>
    <row r="1466" spans="1:11" ht="30" x14ac:dyDescent="0.25">
      <c r="A1466" s="14" t="s">
        <v>1505</v>
      </c>
      <c r="B1466" s="14" t="s">
        <v>5403</v>
      </c>
      <c r="C1466" s="14" t="s">
        <v>5404</v>
      </c>
      <c r="D1466" s="16">
        <v>45668</v>
      </c>
      <c r="E1466" s="16">
        <v>45890</v>
      </c>
      <c r="F1466" s="14" t="s">
        <v>5405</v>
      </c>
      <c r="G1466" s="14"/>
      <c r="H1466" s="14" t="s">
        <v>2649</v>
      </c>
      <c r="I1466" s="15">
        <v>161.91</v>
      </c>
      <c r="J1466" s="77">
        <v>2</v>
      </c>
      <c r="K1466" s="92"/>
    </row>
    <row r="1467" spans="1:11" ht="90" x14ac:dyDescent="0.25">
      <c r="A1467" s="14" t="s">
        <v>1505</v>
      </c>
      <c r="B1467" s="14" t="s">
        <v>5403</v>
      </c>
      <c r="C1467" s="14" t="s">
        <v>5406</v>
      </c>
      <c r="D1467" s="16">
        <v>45677</v>
      </c>
      <c r="E1467" s="16">
        <v>45890</v>
      </c>
      <c r="F1467" s="14" t="s">
        <v>5407</v>
      </c>
      <c r="G1467" s="14"/>
      <c r="H1467" s="14" t="s">
        <v>5408</v>
      </c>
      <c r="I1467" s="15">
        <v>60.08</v>
      </c>
      <c r="J1467" s="77">
        <v>2</v>
      </c>
      <c r="K1467" s="92"/>
    </row>
    <row r="1468" spans="1:11" ht="90" x14ac:dyDescent="0.25">
      <c r="A1468" s="14" t="s">
        <v>1505</v>
      </c>
      <c r="B1468" s="14" t="s">
        <v>5403</v>
      </c>
      <c r="C1468" s="14" t="s">
        <v>5409</v>
      </c>
      <c r="D1468" s="16">
        <v>45769</v>
      </c>
      <c r="E1468" s="16">
        <v>45890</v>
      </c>
      <c r="F1468" s="14" t="s">
        <v>5410</v>
      </c>
      <c r="G1468" s="14"/>
      <c r="H1468" s="14" t="s">
        <v>5408</v>
      </c>
      <c r="I1468" s="15">
        <v>78.48</v>
      </c>
      <c r="J1468" s="77">
        <v>2</v>
      </c>
      <c r="K1468" s="92"/>
    </row>
    <row r="1469" spans="1:11" ht="70" x14ac:dyDescent="0.25">
      <c r="A1469" s="14" t="s">
        <v>1505</v>
      </c>
      <c r="B1469" s="14" t="s">
        <v>5403</v>
      </c>
      <c r="C1469" s="14" t="s">
        <v>5403</v>
      </c>
      <c r="D1469" s="16">
        <v>45890</v>
      </c>
      <c r="E1469" s="16">
        <v>45890</v>
      </c>
      <c r="F1469" s="14" t="s">
        <v>5411</v>
      </c>
      <c r="G1469" s="14"/>
      <c r="H1469" s="14" t="s">
        <v>5412</v>
      </c>
      <c r="I1469" s="15">
        <v>1199.53</v>
      </c>
      <c r="J1469" s="77">
        <v>2</v>
      </c>
      <c r="K1469" s="92"/>
    </row>
    <row r="1470" spans="1:11" ht="70" x14ac:dyDescent="0.25">
      <c r="A1470" s="14" t="s">
        <v>1505</v>
      </c>
      <c r="B1470" s="14" t="s">
        <v>5413</v>
      </c>
      <c r="C1470" s="14" t="s">
        <v>5413</v>
      </c>
      <c r="D1470" s="16">
        <v>45890</v>
      </c>
      <c r="E1470" s="16"/>
      <c r="F1470" s="14" t="s">
        <v>5414</v>
      </c>
      <c r="G1470" s="14"/>
      <c r="H1470" s="14" t="s">
        <v>2621</v>
      </c>
      <c r="I1470" s="15">
        <v>87.02</v>
      </c>
      <c r="J1470" s="77">
        <v>3</v>
      </c>
      <c r="K1470" s="92"/>
    </row>
    <row r="1471" spans="1:11" ht="70" x14ac:dyDescent="0.25">
      <c r="A1471" s="14" t="s">
        <v>1505</v>
      </c>
      <c r="B1471" s="14" t="s">
        <v>5415</v>
      </c>
      <c r="C1471" s="14" t="s">
        <v>5415</v>
      </c>
      <c r="D1471" s="16">
        <v>45890</v>
      </c>
      <c r="E1471" s="16"/>
      <c r="F1471" s="14" t="s">
        <v>5416</v>
      </c>
      <c r="G1471" s="14"/>
      <c r="H1471" s="14" t="s">
        <v>3853</v>
      </c>
      <c r="I1471" s="15">
        <v>134.97999999999999</v>
      </c>
      <c r="J1471" s="77">
        <v>3</v>
      </c>
      <c r="K1471" s="92"/>
    </row>
    <row r="1472" spans="1:11" ht="70" x14ac:dyDescent="0.25">
      <c r="A1472" s="14" t="s">
        <v>1505</v>
      </c>
      <c r="B1472" s="14" t="s">
        <v>5417</v>
      </c>
      <c r="C1472" s="14" t="s">
        <v>5417</v>
      </c>
      <c r="D1472" s="16">
        <v>45890</v>
      </c>
      <c r="E1472" s="16"/>
      <c r="F1472" s="14" t="s">
        <v>5418</v>
      </c>
      <c r="G1472" s="14"/>
      <c r="H1472" s="14" t="s">
        <v>5419</v>
      </c>
      <c r="I1472" s="15">
        <v>135.57</v>
      </c>
      <c r="J1472" s="77">
        <v>4</v>
      </c>
      <c r="K1472" s="92"/>
    </row>
    <row r="1473" spans="1:11" ht="70" x14ac:dyDescent="0.25">
      <c r="A1473" s="14" t="s">
        <v>1505</v>
      </c>
      <c r="B1473" s="14" t="s">
        <v>5420</v>
      </c>
      <c r="C1473" s="14" t="s">
        <v>5420</v>
      </c>
      <c r="D1473" s="16">
        <v>45890</v>
      </c>
      <c r="E1473" s="16"/>
      <c r="F1473" s="14" t="s">
        <v>5421</v>
      </c>
      <c r="G1473" s="14"/>
      <c r="H1473" s="14" t="s">
        <v>1634</v>
      </c>
      <c r="I1473" s="15">
        <v>38.479999999999997</v>
      </c>
      <c r="J1473" s="77">
        <v>3</v>
      </c>
      <c r="K1473" s="92"/>
    </row>
    <row r="1474" spans="1:11" ht="70" x14ac:dyDescent="0.25">
      <c r="A1474" s="14" t="s">
        <v>1505</v>
      </c>
      <c r="B1474" s="14" t="s">
        <v>5422</v>
      </c>
      <c r="C1474" s="14" t="s">
        <v>5422</v>
      </c>
      <c r="D1474" s="16">
        <v>45890</v>
      </c>
      <c r="E1474" s="16"/>
      <c r="F1474" s="14" t="s">
        <v>5423</v>
      </c>
      <c r="G1474" s="14"/>
      <c r="H1474" s="14" t="s">
        <v>3647</v>
      </c>
      <c r="I1474" s="15">
        <v>94.72</v>
      </c>
      <c r="J1474" s="77">
        <v>3</v>
      </c>
      <c r="K1474" s="92"/>
    </row>
    <row r="1475" spans="1:11" ht="70" x14ac:dyDescent="0.25">
      <c r="A1475" s="14" t="s">
        <v>1505</v>
      </c>
      <c r="B1475" s="14" t="s">
        <v>5424</v>
      </c>
      <c r="C1475" s="14" t="s">
        <v>5424</v>
      </c>
      <c r="D1475" s="16">
        <v>45890</v>
      </c>
      <c r="E1475" s="16"/>
      <c r="F1475" s="14" t="s">
        <v>5425</v>
      </c>
      <c r="G1475" s="14"/>
      <c r="H1475" s="14" t="s">
        <v>3658</v>
      </c>
      <c r="I1475" s="15">
        <v>29.6</v>
      </c>
      <c r="J1475" s="77">
        <v>3</v>
      </c>
      <c r="K1475" s="92"/>
    </row>
    <row r="1476" spans="1:11" ht="70" x14ac:dyDescent="0.25">
      <c r="A1476" s="14" t="s">
        <v>1505</v>
      </c>
      <c r="B1476" s="14" t="s">
        <v>5426</v>
      </c>
      <c r="C1476" s="14" t="s">
        <v>5426</v>
      </c>
      <c r="D1476" s="16">
        <v>45890</v>
      </c>
      <c r="E1476" s="16"/>
      <c r="F1476" s="14" t="s">
        <v>5427</v>
      </c>
      <c r="G1476" s="14"/>
      <c r="H1476" s="14" t="s">
        <v>3894</v>
      </c>
      <c r="I1476" s="15">
        <v>43.22</v>
      </c>
      <c r="J1476" s="77">
        <v>3</v>
      </c>
      <c r="K1476" s="92"/>
    </row>
    <row r="1477" spans="1:11" ht="70" x14ac:dyDescent="0.25">
      <c r="A1477" s="14" t="s">
        <v>1505</v>
      </c>
      <c r="B1477" s="14" t="s">
        <v>5428</v>
      </c>
      <c r="C1477" s="14" t="s">
        <v>5428</v>
      </c>
      <c r="D1477" s="16">
        <v>45890</v>
      </c>
      <c r="E1477" s="16"/>
      <c r="F1477" s="14" t="s">
        <v>5429</v>
      </c>
      <c r="G1477" s="14"/>
      <c r="H1477" s="14" t="s">
        <v>1697</v>
      </c>
      <c r="I1477" s="15">
        <v>76.66</v>
      </c>
      <c r="J1477" s="77">
        <v>3</v>
      </c>
      <c r="K1477" s="92"/>
    </row>
    <row r="1478" spans="1:11" ht="70" x14ac:dyDescent="0.25">
      <c r="A1478" s="14" t="s">
        <v>1505</v>
      </c>
      <c r="B1478" s="14" t="s">
        <v>5430</v>
      </c>
      <c r="C1478" s="14" t="s">
        <v>5430</v>
      </c>
      <c r="D1478" s="16">
        <v>45890</v>
      </c>
      <c r="E1478" s="16"/>
      <c r="F1478" s="14" t="s">
        <v>5431</v>
      </c>
      <c r="G1478" s="14"/>
      <c r="H1478" s="14" t="s">
        <v>4975</v>
      </c>
      <c r="I1478" s="15">
        <v>126.69</v>
      </c>
      <c r="J1478" s="77">
        <v>3</v>
      </c>
      <c r="K1478" s="92"/>
    </row>
    <row r="1479" spans="1:11" ht="70" x14ac:dyDescent="0.25">
      <c r="A1479" s="14" t="s">
        <v>1505</v>
      </c>
      <c r="B1479" s="14" t="s">
        <v>5432</v>
      </c>
      <c r="C1479" s="14" t="s">
        <v>5432</v>
      </c>
      <c r="D1479" s="16">
        <v>45890</v>
      </c>
      <c r="E1479" s="16"/>
      <c r="F1479" s="14" t="s">
        <v>5433</v>
      </c>
      <c r="G1479" s="14"/>
      <c r="H1479" s="14" t="s">
        <v>2621</v>
      </c>
      <c r="I1479" s="15">
        <v>21.31</v>
      </c>
      <c r="J1479" s="77">
        <v>3</v>
      </c>
      <c r="K1479" s="92"/>
    </row>
    <row r="1480" spans="1:11" ht="70" x14ac:dyDescent="0.25">
      <c r="A1480" s="14" t="s">
        <v>1505</v>
      </c>
      <c r="B1480" s="14" t="s">
        <v>5434</v>
      </c>
      <c r="C1480" s="14" t="s">
        <v>5434</v>
      </c>
      <c r="D1480" s="16">
        <v>45890</v>
      </c>
      <c r="E1480" s="16"/>
      <c r="F1480" s="14" t="s">
        <v>5435</v>
      </c>
      <c r="G1480" s="14"/>
      <c r="H1480" s="14" t="s">
        <v>2621</v>
      </c>
      <c r="I1480" s="15">
        <v>21.31</v>
      </c>
      <c r="J1480" s="77">
        <v>3</v>
      </c>
      <c r="K1480" s="92"/>
    </row>
    <row r="1481" spans="1:11" ht="70" x14ac:dyDescent="0.25">
      <c r="A1481" s="14" t="s">
        <v>1505</v>
      </c>
      <c r="B1481" s="14" t="s">
        <v>5436</v>
      </c>
      <c r="C1481" s="14" t="s">
        <v>5436</v>
      </c>
      <c r="D1481" s="16">
        <v>45890</v>
      </c>
      <c r="E1481" s="16"/>
      <c r="F1481" s="14" t="s">
        <v>5421</v>
      </c>
      <c r="G1481" s="14"/>
      <c r="H1481" s="14" t="s">
        <v>2123</v>
      </c>
      <c r="I1481" s="15">
        <v>41.44</v>
      </c>
      <c r="J1481" s="77">
        <v>3</v>
      </c>
      <c r="K1481" s="92"/>
    </row>
    <row r="1482" spans="1:11" ht="70" x14ac:dyDescent="0.25">
      <c r="A1482" s="14" t="s">
        <v>1505</v>
      </c>
      <c r="B1482" s="14" t="s">
        <v>5437</v>
      </c>
      <c r="C1482" s="14" t="s">
        <v>5437</v>
      </c>
      <c r="D1482" s="16">
        <v>45890</v>
      </c>
      <c r="E1482" s="16"/>
      <c r="F1482" s="14" t="s">
        <v>5438</v>
      </c>
      <c r="G1482" s="14"/>
      <c r="H1482" s="14" t="s">
        <v>2621</v>
      </c>
      <c r="I1482" s="15">
        <v>220.82</v>
      </c>
      <c r="J1482" s="77">
        <v>2</v>
      </c>
      <c r="K1482" s="92"/>
    </row>
    <row r="1483" spans="1:11" ht="30" x14ac:dyDescent="0.25">
      <c r="A1483" s="14" t="s">
        <v>1505</v>
      </c>
      <c r="B1483" s="14" t="s">
        <v>5439</v>
      </c>
      <c r="C1483" s="14" t="s">
        <v>5440</v>
      </c>
      <c r="D1483" s="16">
        <v>45803</v>
      </c>
      <c r="E1483" s="16">
        <v>45890</v>
      </c>
      <c r="F1483" s="14" t="s">
        <v>5441</v>
      </c>
      <c r="G1483" s="14" t="s">
        <v>3385</v>
      </c>
      <c r="H1483" s="14" t="s">
        <v>3386</v>
      </c>
      <c r="I1483" s="15">
        <v>200.12</v>
      </c>
      <c r="J1483" s="77">
        <v>3</v>
      </c>
      <c r="K1483" s="92"/>
    </row>
    <row r="1484" spans="1:11" ht="30" x14ac:dyDescent="0.25">
      <c r="A1484" s="14" t="s">
        <v>1505</v>
      </c>
      <c r="B1484" s="14" t="s">
        <v>5439</v>
      </c>
      <c r="C1484" s="14" t="s">
        <v>5442</v>
      </c>
      <c r="D1484" s="16">
        <v>45803</v>
      </c>
      <c r="E1484" s="16">
        <v>45890</v>
      </c>
      <c r="F1484" s="14" t="s">
        <v>5443</v>
      </c>
      <c r="G1484" s="14"/>
      <c r="H1484" s="14" t="s">
        <v>5444</v>
      </c>
      <c r="I1484" s="15">
        <v>275.99</v>
      </c>
      <c r="J1484" s="77">
        <v>3</v>
      </c>
      <c r="K1484" s="92"/>
    </row>
    <row r="1485" spans="1:11" ht="60" x14ac:dyDescent="0.25">
      <c r="A1485" s="14" t="s">
        <v>1505</v>
      </c>
      <c r="B1485" s="14" t="s">
        <v>5445</v>
      </c>
      <c r="C1485" s="14" t="s">
        <v>5446</v>
      </c>
      <c r="D1485" s="16">
        <v>45759</v>
      </c>
      <c r="E1485" s="16">
        <v>45890</v>
      </c>
      <c r="F1485" s="14" t="s">
        <v>5447</v>
      </c>
      <c r="G1485" s="14"/>
      <c r="H1485" s="14" t="s">
        <v>5448</v>
      </c>
      <c r="I1485" s="15">
        <v>540</v>
      </c>
      <c r="J1485" s="77">
        <v>2</v>
      </c>
      <c r="K1485" s="92"/>
    </row>
    <row r="1486" spans="1:11" ht="60" x14ac:dyDescent="0.25">
      <c r="A1486" s="14" t="s">
        <v>1505</v>
      </c>
      <c r="B1486" s="14" t="s">
        <v>5445</v>
      </c>
      <c r="C1486" s="14" t="s">
        <v>5449</v>
      </c>
      <c r="D1486" s="16">
        <v>45770</v>
      </c>
      <c r="E1486" s="16">
        <v>45890</v>
      </c>
      <c r="F1486" s="14" t="s">
        <v>5450</v>
      </c>
      <c r="G1486" s="14"/>
      <c r="H1486" s="14" t="s">
        <v>5451</v>
      </c>
      <c r="I1486" s="15">
        <v>48</v>
      </c>
      <c r="J1486" s="77">
        <v>2</v>
      </c>
      <c r="K1486" s="92"/>
    </row>
    <row r="1487" spans="1:11" ht="60" x14ac:dyDescent="0.25">
      <c r="A1487" s="14" t="s">
        <v>1505</v>
      </c>
      <c r="B1487" s="14" t="s">
        <v>5445</v>
      </c>
      <c r="C1487" s="14" t="s">
        <v>5452</v>
      </c>
      <c r="D1487" s="16">
        <v>45756</v>
      </c>
      <c r="E1487" s="16">
        <v>45890</v>
      </c>
      <c r="F1487" s="14" t="s">
        <v>5453</v>
      </c>
      <c r="G1487" s="14" t="s">
        <v>1885</v>
      </c>
      <c r="H1487" s="14" t="s">
        <v>1886</v>
      </c>
      <c r="I1487" s="15">
        <v>64.819999999999993</v>
      </c>
      <c r="J1487" s="77">
        <v>2</v>
      </c>
      <c r="K1487" s="92"/>
    </row>
    <row r="1488" spans="1:11" ht="60" x14ac:dyDescent="0.25">
      <c r="A1488" s="14" t="s">
        <v>1505</v>
      </c>
      <c r="B1488" s="14" t="s">
        <v>5445</v>
      </c>
      <c r="C1488" s="14" t="s">
        <v>5454</v>
      </c>
      <c r="D1488" s="16">
        <v>45822</v>
      </c>
      <c r="E1488" s="16">
        <v>45890</v>
      </c>
      <c r="F1488" s="14" t="s">
        <v>5455</v>
      </c>
      <c r="G1488" s="14" t="s">
        <v>5456</v>
      </c>
      <c r="H1488" s="14" t="s">
        <v>5457</v>
      </c>
      <c r="I1488" s="15">
        <v>60</v>
      </c>
      <c r="J1488" s="77">
        <v>2</v>
      </c>
      <c r="K1488" s="92"/>
    </row>
    <row r="1489" spans="1:11" ht="30" x14ac:dyDescent="0.25">
      <c r="A1489" s="14" t="s">
        <v>1505</v>
      </c>
      <c r="B1489" s="14" t="s">
        <v>5445</v>
      </c>
      <c r="C1489" s="14" t="s">
        <v>5458</v>
      </c>
      <c r="D1489" s="16">
        <v>45722</v>
      </c>
      <c r="E1489" s="16">
        <v>45890</v>
      </c>
      <c r="F1489" s="14" t="s">
        <v>5459</v>
      </c>
      <c r="G1489" s="14"/>
      <c r="H1489" s="14" t="s">
        <v>5460</v>
      </c>
      <c r="I1489" s="15">
        <v>94.5</v>
      </c>
      <c r="J1489" s="77">
        <v>2</v>
      </c>
      <c r="K1489" s="92"/>
    </row>
    <row r="1490" spans="1:11" ht="30" x14ac:dyDescent="0.25">
      <c r="A1490" s="14" t="s">
        <v>1505</v>
      </c>
      <c r="B1490" s="14" t="s">
        <v>5461</v>
      </c>
      <c r="C1490" s="14" t="s">
        <v>5462</v>
      </c>
      <c r="D1490" s="16">
        <v>45792</v>
      </c>
      <c r="E1490" s="16">
        <v>45890</v>
      </c>
      <c r="F1490" s="14" t="s">
        <v>5463</v>
      </c>
      <c r="G1490" s="14"/>
      <c r="H1490" s="14" t="s">
        <v>2649</v>
      </c>
      <c r="I1490" s="15">
        <v>204.59</v>
      </c>
      <c r="J1490" s="77">
        <v>2</v>
      </c>
      <c r="K1490" s="92"/>
    </row>
    <row r="1491" spans="1:11" ht="40" x14ac:dyDescent="0.25">
      <c r="A1491" s="14" t="s">
        <v>1505</v>
      </c>
      <c r="B1491" s="14" t="s">
        <v>5464</v>
      </c>
      <c r="C1491" s="14" t="s">
        <v>5465</v>
      </c>
      <c r="D1491" s="16">
        <v>45814</v>
      </c>
      <c r="E1491" s="16">
        <v>45890</v>
      </c>
      <c r="F1491" s="14" t="s">
        <v>5466</v>
      </c>
      <c r="G1491" s="14" t="s">
        <v>4534</v>
      </c>
      <c r="H1491" s="14" t="s">
        <v>4535</v>
      </c>
      <c r="I1491" s="15">
        <v>75.900000000000006</v>
      </c>
      <c r="J1491" s="77">
        <v>2</v>
      </c>
      <c r="K1491" s="92"/>
    </row>
    <row r="1492" spans="1:11" ht="30" x14ac:dyDescent="0.25">
      <c r="A1492" s="14" t="s">
        <v>1505</v>
      </c>
      <c r="B1492" s="14" t="s">
        <v>5464</v>
      </c>
      <c r="C1492" s="14" t="s">
        <v>5467</v>
      </c>
      <c r="D1492" s="16">
        <v>45830</v>
      </c>
      <c r="E1492" s="16">
        <v>45890</v>
      </c>
      <c r="F1492" s="14" t="s">
        <v>5468</v>
      </c>
      <c r="G1492" s="14" t="s">
        <v>5469</v>
      </c>
      <c r="H1492" s="14" t="s">
        <v>5470</v>
      </c>
      <c r="I1492" s="15">
        <v>13.5</v>
      </c>
      <c r="J1492" s="77">
        <v>2</v>
      </c>
      <c r="K1492" s="92"/>
    </row>
    <row r="1493" spans="1:11" ht="40" x14ac:dyDescent="0.25">
      <c r="A1493" s="14" t="s">
        <v>1505</v>
      </c>
      <c r="B1493" s="14" t="s">
        <v>5464</v>
      </c>
      <c r="C1493" s="14" t="s">
        <v>5471</v>
      </c>
      <c r="D1493" s="16">
        <v>45795</v>
      </c>
      <c r="E1493" s="16">
        <v>45890</v>
      </c>
      <c r="F1493" s="14" t="s">
        <v>5466</v>
      </c>
      <c r="G1493" s="14" t="s">
        <v>5469</v>
      </c>
      <c r="H1493" s="14" t="s">
        <v>5470</v>
      </c>
      <c r="I1493" s="15">
        <v>53.95</v>
      </c>
      <c r="J1493" s="77">
        <v>2</v>
      </c>
      <c r="K1493" s="92"/>
    </row>
    <row r="1494" spans="1:11" ht="60" x14ac:dyDescent="0.25">
      <c r="A1494" s="14" t="s">
        <v>1505</v>
      </c>
      <c r="B1494" s="14" t="s">
        <v>5464</v>
      </c>
      <c r="C1494" s="14" t="s">
        <v>5472</v>
      </c>
      <c r="D1494" s="16">
        <v>45763</v>
      </c>
      <c r="E1494" s="16">
        <v>45890</v>
      </c>
      <c r="F1494" s="14" t="s">
        <v>5473</v>
      </c>
      <c r="G1494" s="14"/>
      <c r="H1494" s="14" t="s">
        <v>4151</v>
      </c>
      <c r="I1494" s="15">
        <v>480</v>
      </c>
      <c r="J1494" s="77">
        <v>2</v>
      </c>
      <c r="K1494" s="92"/>
    </row>
    <row r="1495" spans="1:11" ht="12.5" x14ac:dyDescent="0.25">
      <c r="A1495" s="14" t="s">
        <v>1505</v>
      </c>
      <c r="B1495" s="14" t="s">
        <v>5474</v>
      </c>
      <c r="C1495" s="14" t="s">
        <v>1734</v>
      </c>
      <c r="D1495" s="16">
        <v>45890</v>
      </c>
      <c r="E1495" s="16"/>
      <c r="F1495" s="14" t="s">
        <v>5475</v>
      </c>
      <c r="G1495" s="14" t="s">
        <v>1736</v>
      </c>
      <c r="H1495" s="14" t="s">
        <v>1737</v>
      </c>
      <c r="I1495" s="15">
        <v>469.36</v>
      </c>
      <c r="J1495" s="77">
        <v>4</v>
      </c>
      <c r="K1495" s="92"/>
    </row>
    <row r="1496" spans="1:11" ht="30" x14ac:dyDescent="0.25">
      <c r="A1496" s="14" t="s">
        <v>1505</v>
      </c>
      <c r="B1496" s="14" t="s">
        <v>5476</v>
      </c>
      <c r="C1496" s="14" t="s">
        <v>5477</v>
      </c>
      <c r="D1496" s="16">
        <v>45890</v>
      </c>
      <c r="E1496" s="16"/>
      <c r="F1496" s="14" t="s">
        <v>5478</v>
      </c>
      <c r="G1496" s="14" t="s">
        <v>3468</v>
      </c>
      <c r="H1496" s="14" t="s">
        <v>3469</v>
      </c>
      <c r="I1496" s="15">
        <v>2979</v>
      </c>
      <c r="J1496" s="77">
        <v>5</v>
      </c>
      <c r="K1496" s="92"/>
    </row>
    <row r="1497" spans="1:11" ht="30" x14ac:dyDescent="0.25">
      <c r="A1497" s="14" t="s">
        <v>1505</v>
      </c>
      <c r="B1497" s="14" t="s">
        <v>5479</v>
      </c>
      <c r="C1497" s="14" t="s">
        <v>5480</v>
      </c>
      <c r="D1497" s="16">
        <v>45890</v>
      </c>
      <c r="E1497" s="16"/>
      <c r="F1497" s="14" t="s">
        <v>5481</v>
      </c>
      <c r="G1497" s="14" t="s">
        <v>5482</v>
      </c>
      <c r="H1497" s="14" t="s">
        <v>5483</v>
      </c>
      <c r="I1497" s="15">
        <v>345.14</v>
      </c>
      <c r="J1497" s="77">
        <v>5</v>
      </c>
      <c r="K1497" s="92"/>
    </row>
    <row r="1498" spans="1:11" ht="12.5" x14ac:dyDescent="0.25">
      <c r="A1498" s="14" t="s">
        <v>1505</v>
      </c>
      <c r="B1498" s="14" t="s">
        <v>5484</v>
      </c>
      <c r="C1498" s="14" t="s">
        <v>3448</v>
      </c>
      <c r="D1498" s="16">
        <v>45890</v>
      </c>
      <c r="E1498" s="16"/>
      <c r="F1498" s="14" t="s">
        <v>5485</v>
      </c>
      <c r="G1498" s="14" t="s">
        <v>1680</v>
      </c>
      <c r="H1498" s="14" t="s">
        <v>1681</v>
      </c>
      <c r="I1498" s="15">
        <v>861</v>
      </c>
      <c r="J1498" s="77">
        <v>4</v>
      </c>
      <c r="K1498" s="92"/>
    </row>
    <row r="1499" spans="1:11" ht="20" x14ac:dyDescent="0.25">
      <c r="A1499" s="14" t="s">
        <v>1505</v>
      </c>
      <c r="B1499" s="14" t="s">
        <v>5486</v>
      </c>
      <c r="C1499" s="14" t="s">
        <v>5487</v>
      </c>
      <c r="D1499" s="16">
        <v>45890</v>
      </c>
      <c r="E1499" s="16"/>
      <c r="F1499" s="14" t="s">
        <v>5488</v>
      </c>
      <c r="G1499" s="14" t="s">
        <v>5489</v>
      </c>
      <c r="H1499" s="14" t="s">
        <v>5490</v>
      </c>
      <c r="I1499" s="15">
        <v>1020</v>
      </c>
      <c r="J1499" s="77">
        <v>5</v>
      </c>
      <c r="K1499" s="92"/>
    </row>
    <row r="1500" spans="1:11" ht="20" x14ac:dyDescent="0.25">
      <c r="A1500" s="14" t="s">
        <v>1505</v>
      </c>
      <c r="B1500" s="14" t="s">
        <v>5491</v>
      </c>
      <c r="C1500" s="14" t="s">
        <v>5492</v>
      </c>
      <c r="D1500" s="16">
        <v>45890</v>
      </c>
      <c r="E1500" s="16"/>
      <c r="F1500" s="14" t="s">
        <v>5493</v>
      </c>
      <c r="G1500" s="14" t="s">
        <v>3478</v>
      </c>
      <c r="H1500" s="14" t="s">
        <v>3479</v>
      </c>
      <c r="I1500" s="15">
        <v>1650</v>
      </c>
      <c r="J1500" s="77">
        <v>5</v>
      </c>
      <c r="K1500" s="92"/>
    </row>
    <row r="1501" spans="1:11" ht="20" x14ac:dyDescent="0.25">
      <c r="A1501" s="14" t="s">
        <v>1505</v>
      </c>
      <c r="B1501" s="14" t="s">
        <v>5494</v>
      </c>
      <c r="C1501" s="14" t="s">
        <v>5495</v>
      </c>
      <c r="D1501" s="16">
        <v>45890</v>
      </c>
      <c r="E1501" s="16"/>
      <c r="F1501" s="14" t="s">
        <v>5496</v>
      </c>
      <c r="G1501" s="14" t="s">
        <v>5497</v>
      </c>
      <c r="H1501" s="14" t="s">
        <v>5498</v>
      </c>
      <c r="I1501" s="15">
        <v>2000</v>
      </c>
      <c r="J1501" s="77">
        <v>5</v>
      </c>
      <c r="K1501" s="92"/>
    </row>
    <row r="1502" spans="1:11" ht="20" x14ac:dyDescent="0.25">
      <c r="A1502" s="14" t="s">
        <v>1505</v>
      </c>
      <c r="B1502" s="14" t="s">
        <v>5499</v>
      </c>
      <c r="C1502" s="14" t="s">
        <v>3476</v>
      </c>
      <c r="D1502" s="16">
        <v>45890</v>
      </c>
      <c r="E1502" s="16"/>
      <c r="F1502" s="14" t="s">
        <v>5500</v>
      </c>
      <c r="G1502" s="14" t="s">
        <v>5501</v>
      </c>
      <c r="H1502" s="14" t="s">
        <v>5502</v>
      </c>
      <c r="I1502" s="15">
        <v>80</v>
      </c>
      <c r="J1502" s="77">
        <v>5</v>
      </c>
      <c r="K1502" s="92"/>
    </row>
    <row r="1503" spans="1:11" ht="30" x14ac:dyDescent="0.25">
      <c r="A1503" s="14" t="s">
        <v>1505</v>
      </c>
      <c r="B1503" s="14" t="s">
        <v>5503</v>
      </c>
      <c r="C1503" s="14" t="s">
        <v>5504</v>
      </c>
      <c r="D1503" s="16">
        <v>45890</v>
      </c>
      <c r="E1503" s="16"/>
      <c r="F1503" s="14" t="s">
        <v>5505</v>
      </c>
      <c r="G1503" s="14" t="s">
        <v>5506</v>
      </c>
      <c r="H1503" s="14" t="s">
        <v>5507</v>
      </c>
      <c r="I1503" s="15">
        <v>4200</v>
      </c>
      <c r="J1503" s="77">
        <v>5</v>
      </c>
      <c r="K1503" s="92"/>
    </row>
    <row r="1504" spans="1:11" ht="20" x14ac:dyDescent="0.25">
      <c r="A1504" s="14" t="s">
        <v>1505</v>
      </c>
      <c r="B1504" s="14" t="s">
        <v>5508</v>
      </c>
      <c r="C1504" s="14" t="s">
        <v>5509</v>
      </c>
      <c r="D1504" s="16">
        <v>45890</v>
      </c>
      <c r="E1504" s="16"/>
      <c r="F1504" s="14" t="s">
        <v>5510</v>
      </c>
      <c r="G1504" s="14" t="s">
        <v>2742</v>
      </c>
      <c r="H1504" s="14" t="s">
        <v>2743</v>
      </c>
      <c r="I1504" s="15">
        <v>1280</v>
      </c>
      <c r="J1504" s="77">
        <v>3</v>
      </c>
      <c r="K1504" s="92"/>
    </row>
    <row r="1505" spans="1:11" ht="20" x14ac:dyDescent="0.25">
      <c r="A1505" s="14" t="s">
        <v>1505</v>
      </c>
      <c r="B1505" s="14" t="s">
        <v>5511</v>
      </c>
      <c r="C1505" s="14" t="s">
        <v>4069</v>
      </c>
      <c r="D1505" s="16">
        <v>45890</v>
      </c>
      <c r="E1505" s="16"/>
      <c r="F1505" s="14" t="s">
        <v>5512</v>
      </c>
      <c r="G1505" s="14" t="s">
        <v>1526</v>
      </c>
      <c r="H1505" s="14" t="s">
        <v>1527</v>
      </c>
      <c r="I1505" s="15">
        <v>492</v>
      </c>
      <c r="J1505" s="77">
        <v>4</v>
      </c>
      <c r="K1505" s="92"/>
    </row>
    <row r="1506" spans="1:11" ht="20" x14ac:dyDescent="0.25">
      <c r="A1506" s="14" t="s">
        <v>1505</v>
      </c>
      <c r="B1506" s="14" t="s">
        <v>5513</v>
      </c>
      <c r="C1506" s="14" t="s">
        <v>5514</v>
      </c>
      <c r="D1506" s="16">
        <v>45890</v>
      </c>
      <c r="E1506" s="16"/>
      <c r="F1506" s="14" t="s">
        <v>5515</v>
      </c>
      <c r="G1506" s="14" t="s">
        <v>4051</v>
      </c>
      <c r="H1506" s="14" t="s">
        <v>4052</v>
      </c>
      <c r="I1506" s="15">
        <v>2000</v>
      </c>
      <c r="J1506" s="77">
        <v>5</v>
      </c>
      <c r="K1506" s="92"/>
    </row>
    <row r="1507" spans="1:11" ht="90" x14ac:dyDescent="0.25">
      <c r="A1507" s="14" t="s">
        <v>1505</v>
      </c>
      <c r="B1507" s="14" t="s">
        <v>5516</v>
      </c>
      <c r="C1507" s="14" t="s">
        <v>5517</v>
      </c>
      <c r="D1507" s="16">
        <v>45805</v>
      </c>
      <c r="E1507" s="16">
        <v>45890</v>
      </c>
      <c r="F1507" s="14" t="s">
        <v>5518</v>
      </c>
      <c r="G1507" s="14"/>
      <c r="H1507" s="14" t="s">
        <v>2307</v>
      </c>
      <c r="I1507" s="15">
        <v>282.5</v>
      </c>
      <c r="J1507" s="77">
        <v>3</v>
      </c>
      <c r="K1507" s="92"/>
    </row>
    <row r="1508" spans="1:11" ht="110" x14ac:dyDescent="0.25">
      <c r="A1508" s="14" t="s">
        <v>1505</v>
      </c>
      <c r="B1508" s="14" t="s">
        <v>5516</v>
      </c>
      <c r="C1508" s="14" t="s">
        <v>5519</v>
      </c>
      <c r="D1508" s="16">
        <v>45804</v>
      </c>
      <c r="E1508" s="16">
        <v>45890</v>
      </c>
      <c r="F1508" s="14" t="s">
        <v>5520</v>
      </c>
      <c r="G1508" s="14"/>
      <c r="H1508" s="14" t="s">
        <v>5408</v>
      </c>
      <c r="I1508" s="15">
        <v>139</v>
      </c>
      <c r="J1508" s="77">
        <v>3</v>
      </c>
      <c r="K1508" s="92"/>
    </row>
    <row r="1509" spans="1:11" ht="110" x14ac:dyDescent="0.25">
      <c r="A1509" s="14" t="s">
        <v>1505</v>
      </c>
      <c r="B1509" s="14" t="s">
        <v>5516</v>
      </c>
      <c r="C1509" s="14" t="s">
        <v>5521</v>
      </c>
      <c r="D1509" s="16">
        <v>45810</v>
      </c>
      <c r="E1509" s="16">
        <v>45890</v>
      </c>
      <c r="F1509" s="14" t="s">
        <v>5522</v>
      </c>
      <c r="G1509" s="14"/>
      <c r="H1509" s="14" t="s">
        <v>5408</v>
      </c>
      <c r="I1509" s="15">
        <v>209.5</v>
      </c>
      <c r="J1509" s="77">
        <v>3</v>
      </c>
      <c r="K1509" s="92"/>
    </row>
    <row r="1510" spans="1:11" ht="100" x14ac:dyDescent="0.25">
      <c r="A1510" s="14" t="s">
        <v>1505</v>
      </c>
      <c r="B1510" s="14" t="s">
        <v>5516</v>
      </c>
      <c r="C1510" s="14" t="s">
        <v>5523</v>
      </c>
      <c r="D1510" s="16">
        <v>45820</v>
      </c>
      <c r="E1510" s="16">
        <v>45890</v>
      </c>
      <c r="F1510" s="14" t="s">
        <v>5524</v>
      </c>
      <c r="G1510" s="14"/>
      <c r="H1510" s="14" t="s">
        <v>5525</v>
      </c>
      <c r="I1510" s="15">
        <v>60</v>
      </c>
      <c r="J1510" s="77">
        <v>3</v>
      </c>
      <c r="K1510" s="92"/>
    </row>
    <row r="1511" spans="1:11" ht="80" x14ac:dyDescent="0.25">
      <c r="A1511" s="14" t="s">
        <v>1505</v>
      </c>
      <c r="B1511" s="14" t="s">
        <v>5516</v>
      </c>
      <c r="C1511" s="14" t="s">
        <v>5526</v>
      </c>
      <c r="D1511" s="16">
        <v>45820</v>
      </c>
      <c r="E1511" s="16">
        <v>45890</v>
      </c>
      <c r="F1511" s="14" t="s">
        <v>5527</v>
      </c>
      <c r="G1511" s="14"/>
      <c r="H1511" s="14" t="s">
        <v>5525</v>
      </c>
      <c r="I1511" s="15">
        <v>40</v>
      </c>
      <c r="J1511" s="77">
        <v>3</v>
      </c>
      <c r="K1511" s="92"/>
    </row>
    <row r="1512" spans="1:11" ht="40" x14ac:dyDescent="0.25">
      <c r="A1512" s="14" t="s">
        <v>1505</v>
      </c>
      <c r="B1512" s="14" t="s">
        <v>5516</v>
      </c>
      <c r="C1512" s="14" t="s">
        <v>5528</v>
      </c>
      <c r="D1512" s="16">
        <v>45806</v>
      </c>
      <c r="E1512" s="16">
        <v>45890</v>
      </c>
      <c r="F1512" s="14" t="s">
        <v>5529</v>
      </c>
      <c r="G1512" s="14" t="s">
        <v>5530</v>
      </c>
      <c r="H1512" s="14" t="s">
        <v>5531</v>
      </c>
      <c r="I1512" s="15">
        <v>22</v>
      </c>
      <c r="J1512" s="77">
        <v>3</v>
      </c>
      <c r="K1512" s="92"/>
    </row>
    <row r="1513" spans="1:11" ht="70" x14ac:dyDescent="0.25">
      <c r="A1513" s="14" t="s">
        <v>1505</v>
      </c>
      <c r="B1513" s="14" t="s">
        <v>5532</v>
      </c>
      <c r="C1513" s="14" t="s">
        <v>5532</v>
      </c>
      <c r="D1513" s="16">
        <v>45891</v>
      </c>
      <c r="E1513" s="16"/>
      <c r="F1513" s="14" t="s">
        <v>5533</v>
      </c>
      <c r="G1513" s="14"/>
      <c r="H1513" s="14" t="s">
        <v>5357</v>
      </c>
      <c r="I1513" s="15">
        <v>91.76</v>
      </c>
      <c r="J1513" s="77">
        <v>5</v>
      </c>
      <c r="K1513" s="92"/>
    </row>
    <row r="1514" spans="1:11" ht="70" x14ac:dyDescent="0.25">
      <c r="A1514" s="14" t="s">
        <v>1505</v>
      </c>
      <c r="B1514" s="14" t="s">
        <v>5534</v>
      </c>
      <c r="C1514" s="14" t="s">
        <v>5534</v>
      </c>
      <c r="D1514" s="16">
        <v>45891</v>
      </c>
      <c r="E1514" s="16"/>
      <c r="F1514" s="14" t="s">
        <v>5535</v>
      </c>
      <c r="G1514" s="14"/>
      <c r="H1514" s="14" t="s">
        <v>1604</v>
      </c>
      <c r="I1514" s="15">
        <v>89.39</v>
      </c>
      <c r="J1514" s="77">
        <v>5</v>
      </c>
      <c r="K1514" s="92"/>
    </row>
    <row r="1515" spans="1:11" ht="70" x14ac:dyDescent="0.25">
      <c r="A1515" s="14" t="s">
        <v>1505</v>
      </c>
      <c r="B1515" s="14" t="s">
        <v>5536</v>
      </c>
      <c r="C1515" s="14" t="s">
        <v>5536</v>
      </c>
      <c r="D1515" s="16">
        <v>45891</v>
      </c>
      <c r="E1515" s="16"/>
      <c r="F1515" s="14" t="s">
        <v>5537</v>
      </c>
      <c r="G1515" s="14"/>
      <c r="H1515" s="14" t="s">
        <v>5538</v>
      </c>
      <c r="I1515" s="15">
        <v>42.03</v>
      </c>
      <c r="J1515" s="77">
        <v>5</v>
      </c>
      <c r="K1515" s="92"/>
    </row>
    <row r="1516" spans="1:11" ht="70" x14ac:dyDescent="0.25">
      <c r="A1516" s="14" t="s">
        <v>1505</v>
      </c>
      <c r="B1516" s="14" t="s">
        <v>5539</v>
      </c>
      <c r="C1516" s="14" t="s">
        <v>5539</v>
      </c>
      <c r="D1516" s="16">
        <v>45891</v>
      </c>
      <c r="E1516" s="16"/>
      <c r="F1516" s="14" t="s">
        <v>5540</v>
      </c>
      <c r="G1516" s="14"/>
      <c r="H1516" s="14" t="s">
        <v>5541</v>
      </c>
      <c r="I1516" s="15">
        <v>43.22</v>
      </c>
      <c r="J1516" s="77">
        <v>5</v>
      </c>
      <c r="K1516" s="92"/>
    </row>
    <row r="1517" spans="1:11" ht="70" x14ac:dyDescent="0.25">
      <c r="A1517" s="14" t="s">
        <v>1505</v>
      </c>
      <c r="B1517" s="14" t="s">
        <v>5542</v>
      </c>
      <c r="C1517" s="14" t="s">
        <v>5542</v>
      </c>
      <c r="D1517" s="16">
        <v>45891</v>
      </c>
      <c r="E1517" s="16"/>
      <c r="F1517" s="14" t="s">
        <v>5543</v>
      </c>
      <c r="G1517" s="14"/>
      <c r="H1517" s="14" t="s">
        <v>1601</v>
      </c>
      <c r="I1517" s="15">
        <v>44.4</v>
      </c>
      <c r="J1517" s="77">
        <v>5</v>
      </c>
      <c r="K1517" s="92"/>
    </row>
    <row r="1518" spans="1:11" ht="70" x14ac:dyDescent="0.25">
      <c r="A1518" s="14" t="s">
        <v>1505</v>
      </c>
      <c r="B1518" s="14" t="s">
        <v>5544</v>
      </c>
      <c r="C1518" s="14" t="s">
        <v>5544</v>
      </c>
      <c r="D1518" s="16">
        <v>45891</v>
      </c>
      <c r="E1518" s="16"/>
      <c r="F1518" s="14" t="s">
        <v>5545</v>
      </c>
      <c r="G1518" s="14"/>
      <c r="H1518" s="14" t="s">
        <v>5546</v>
      </c>
      <c r="I1518" s="15">
        <v>105.38</v>
      </c>
      <c r="J1518" s="77">
        <v>5</v>
      </c>
      <c r="K1518" s="92"/>
    </row>
    <row r="1519" spans="1:11" ht="70" x14ac:dyDescent="0.25">
      <c r="A1519" s="14" t="s">
        <v>1505</v>
      </c>
      <c r="B1519" s="14" t="s">
        <v>5547</v>
      </c>
      <c r="C1519" s="14" t="s">
        <v>5547</v>
      </c>
      <c r="D1519" s="16">
        <v>45891</v>
      </c>
      <c r="E1519" s="16"/>
      <c r="F1519" s="14" t="s">
        <v>5548</v>
      </c>
      <c r="G1519" s="14"/>
      <c r="H1519" s="14" t="s">
        <v>1618</v>
      </c>
      <c r="I1519" s="15">
        <v>131.41999999999999</v>
      </c>
      <c r="J1519" s="77">
        <v>5</v>
      </c>
      <c r="K1519" s="92"/>
    </row>
    <row r="1520" spans="1:11" ht="70" x14ac:dyDescent="0.25">
      <c r="A1520" s="14" t="s">
        <v>1505</v>
      </c>
      <c r="B1520" s="14" t="s">
        <v>5549</v>
      </c>
      <c r="C1520" s="14" t="s">
        <v>5549</v>
      </c>
      <c r="D1520" s="16">
        <v>45891</v>
      </c>
      <c r="E1520" s="16"/>
      <c r="F1520" s="14" t="s">
        <v>5550</v>
      </c>
      <c r="G1520" s="14"/>
      <c r="H1520" s="14" t="s">
        <v>5551</v>
      </c>
      <c r="I1520" s="15">
        <v>14.8</v>
      </c>
      <c r="J1520" s="77">
        <v>5</v>
      </c>
      <c r="K1520" s="92"/>
    </row>
    <row r="1521" spans="1:11" ht="70" x14ac:dyDescent="0.25">
      <c r="A1521" s="14" t="s">
        <v>1505</v>
      </c>
      <c r="B1521" s="14" t="s">
        <v>5552</v>
      </c>
      <c r="C1521" s="14" t="s">
        <v>5552</v>
      </c>
      <c r="D1521" s="16">
        <v>45891</v>
      </c>
      <c r="E1521" s="16"/>
      <c r="F1521" s="14" t="s">
        <v>5553</v>
      </c>
      <c r="G1521" s="14"/>
      <c r="H1521" s="14" t="s">
        <v>1998</v>
      </c>
      <c r="I1521" s="15">
        <v>38.479999999999997</v>
      </c>
      <c r="J1521" s="77">
        <v>5</v>
      </c>
      <c r="K1521" s="92"/>
    </row>
    <row r="1522" spans="1:11" ht="80" x14ac:dyDescent="0.25">
      <c r="A1522" s="14" t="s">
        <v>1505</v>
      </c>
      <c r="B1522" s="14" t="s">
        <v>5554</v>
      </c>
      <c r="C1522" s="14" t="s">
        <v>5554</v>
      </c>
      <c r="D1522" s="16">
        <v>45891</v>
      </c>
      <c r="E1522" s="16"/>
      <c r="F1522" s="14" t="s">
        <v>5555</v>
      </c>
      <c r="G1522" s="14"/>
      <c r="H1522" s="14" t="s">
        <v>5556</v>
      </c>
      <c r="I1522" s="15">
        <v>71.63</v>
      </c>
      <c r="J1522" s="77">
        <v>5</v>
      </c>
      <c r="K1522" s="92"/>
    </row>
    <row r="1523" spans="1:11" ht="70" x14ac:dyDescent="0.25">
      <c r="A1523" s="14" t="s">
        <v>1505</v>
      </c>
      <c r="B1523" s="14" t="s">
        <v>5557</v>
      </c>
      <c r="C1523" s="14" t="s">
        <v>5557</v>
      </c>
      <c r="D1523" s="16">
        <v>45891</v>
      </c>
      <c r="E1523" s="16"/>
      <c r="F1523" s="14" t="s">
        <v>5558</v>
      </c>
      <c r="G1523" s="14"/>
      <c r="H1523" s="14" t="s">
        <v>5559</v>
      </c>
      <c r="I1523" s="15">
        <v>27.23</v>
      </c>
      <c r="J1523" s="77">
        <v>5</v>
      </c>
      <c r="K1523" s="92"/>
    </row>
    <row r="1524" spans="1:11" ht="70" x14ac:dyDescent="0.25">
      <c r="A1524" s="14" t="s">
        <v>1505</v>
      </c>
      <c r="B1524" s="14" t="s">
        <v>5560</v>
      </c>
      <c r="C1524" s="14" t="s">
        <v>5560</v>
      </c>
      <c r="D1524" s="16">
        <v>45891</v>
      </c>
      <c r="E1524" s="16"/>
      <c r="F1524" s="14" t="s">
        <v>5561</v>
      </c>
      <c r="G1524" s="14"/>
      <c r="H1524" s="14" t="s">
        <v>5419</v>
      </c>
      <c r="I1524" s="15">
        <v>135.57</v>
      </c>
      <c r="J1524" s="77">
        <v>5</v>
      </c>
      <c r="K1524" s="92"/>
    </row>
    <row r="1525" spans="1:11" ht="70" x14ac:dyDescent="0.25">
      <c r="A1525" s="14" t="s">
        <v>1505</v>
      </c>
      <c r="B1525" s="14" t="s">
        <v>5562</v>
      </c>
      <c r="C1525" s="14" t="s">
        <v>5562</v>
      </c>
      <c r="D1525" s="16">
        <v>45891</v>
      </c>
      <c r="E1525" s="16"/>
      <c r="F1525" s="14" t="s">
        <v>5563</v>
      </c>
      <c r="G1525" s="14"/>
      <c r="H1525" s="14" t="s">
        <v>5564</v>
      </c>
      <c r="I1525" s="15">
        <v>159.84</v>
      </c>
      <c r="J1525" s="77">
        <v>5</v>
      </c>
      <c r="K1525" s="92"/>
    </row>
    <row r="1526" spans="1:11" ht="70" x14ac:dyDescent="0.25">
      <c r="A1526" s="14" t="s">
        <v>1505</v>
      </c>
      <c r="B1526" s="14" t="s">
        <v>5565</v>
      </c>
      <c r="C1526" s="14" t="s">
        <v>5565</v>
      </c>
      <c r="D1526" s="16">
        <v>45891</v>
      </c>
      <c r="E1526" s="16"/>
      <c r="F1526" s="14" t="s">
        <v>5566</v>
      </c>
      <c r="G1526" s="14"/>
      <c r="H1526" s="14" t="s">
        <v>5567</v>
      </c>
      <c r="I1526" s="15">
        <v>150.96</v>
      </c>
      <c r="J1526" s="77">
        <v>5</v>
      </c>
      <c r="K1526" s="92"/>
    </row>
    <row r="1527" spans="1:11" ht="70" x14ac:dyDescent="0.25">
      <c r="A1527" s="14" t="s">
        <v>1505</v>
      </c>
      <c r="B1527" s="14" t="s">
        <v>5568</v>
      </c>
      <c r="C1527" s="14" t="s">
        <v>5568</v>
      </c>
      <c r="D1527" s="16">
        <v>45891</v>
      </c>
      <c r="E1527" s="16"/>
      <c r="F1527" s="14" t="s">
        <v>5569</v>
      </c>
      <c r="G1527" s="14"/>
      <c r="H1527" s="14" t="s">
        <v>1697</v>
      </c>
      <c r="I1527" s="15">
        <v>71.040000000000006</v>
      </c>
      <c r="J1527" s="77">
        <v>5</v>
      </c>
      <c r="K1527" s="92"/>
    </row>
    <row r="1528" spans="1:11" ht="70" x14ac:dyDescent="0.25">
      <c r="A1528" s="14" t="s">
        <v>1505</v>
      </c>
      <c r="B1528" s="14" t="s">
        <v>5570</v>
      </c>
      <c r="C1528" s="14" t="s">
        <v>5570</v>
      </c>
      <c r="D1528" s="16">
        <v>45891</v>
      </c>
      <c r="E1528" s="16"/>
      <c r="F1528" s="14" t="s">
        <v>5571</v>
      </c>
      <c r="G1528" s="14"/>
      <c r="H1528" s="14" t="s">
        <v>5572</v>
      </c>
      <c r="I1528" s="15">
        <v>106.56</v>
      </c>
      <c r="J1528" s="77">
        <v>5</v>
      </c>
      <c r="K1528" s="92"/>
    </row>
    <row r="1529" spans="1:11" ht="50" x14ac:dyDescent="0.25">
      <c r="A1529" s="14" t="s">
        <v>1505</v>
      </c>
      <c r="B1529" s="14" t="s">
        <v>5573</v>
      </c>
      <c r="C1529" s="14" t="s">
        <v>5574</v>
      </c>
      <c r="D1529" s="16">
        <v>45733</v>
      </c>
      <c r="E1529" s="16">
        <v>45891</v>
      </c>
      <c r="F1529" s="14" t="s">
        <v>5575</v>
      </c>
      <c r="G1529" s="14" t="s">
        <v>2443</v>
      </c>
      <c r="H1529" s="14" t="s">
        <v>2444</v>
      </c>
      <c r="I1529" s="15">
        <v>1921</v>
      </c>
      <c r="J1529" s="77">
        <v>2</v>
      </c>
      <c r="K1529" s="92"/>
    </row>
    <row r="1530" spans="1:11" ht="50" x14ac:dyDescent="0.25">
      <c r="A1530" s="14" t="s">
        <v>1505</v>
      </c>
      <c r="B1530" s="14" t="s">
        <v>5573</v>
      </c>
      <c r="C1530" s="14" t="s">
        <v>4011</v>
      </c>
      <c r="D1530" s="16">
        <v>45818</v>
      </c>
      <c r="E1530" s="16">
        <v>45891</v>
      </c>
      <c r="F1530" s="14" t="s">
        <v>5576</v>
      </c>
      <c r="G1530" s="14" t="s">
        <v>5577</v>
      </c>
      <c r="H1530" s="14" t="s">
        <v>5578</v>
      </c>
      <c r="I1530" s="15">
        <v>350</v>
      </c>
      <c r="J1530" s="77">
        <v>2</v>
      </c>
      <c r="K1530" s="92"/>
    </row>
    <row r="1531" spans="1:11" ht="50" x14ac:dyDescent="0.25">
      <c r="A1531" s="14" t="s">
        <v>1505</v>
      </c>
      <c r="B1531" s="14" t="s">
        <v>5573</v>
      </c>
      <c r="C1531" s="14" t="s">
        <v>5579</v>
      </c>
      <c r="D1531" s="16">
        <v>45818</v>
      </c>
      <c r="E1531" s="16">
        <v>45891</v>
      </c>
      <c r="F1531" s="14" t="s">
        <v>5580</v>
      </c>
      <c r="G1531" s="14" t="s">
        <v>5581</v>
      </c>
      <c r="H1531" s="14" t="s">
        <v>5582</v>
      </c>
      <c r="I1531" s="15">
        <v>800</v>
      </c>
      <c r="J1531" s="77">
        <v>2</v>
      </c>
      <c r="K1531" s="92"/>
    </row>
    <row r="1532" spans="1:11" ht="50" x14ac:dyDescent="0.25">
      <c r="A1532" s="14" t="s">
        <v>1505</v>
      </c>
      <c r="B1532" s="14" t="s">
        <v>5573</v>
      </c>
      <c r="C1532" s="14" t="s">
        <v>5583</v>
      </c>
      <c r="D1532" s="16">
        <v>45813</v>
      </c>
      <c r="E1532" s="16">
        <v>45891</v>
      </c>
      <c r="F1532" s="14" t="s">
        <v>5584</v>
      </c>
      <c r="G1532" s="14" t="s">
        <v>4893</v>
      </c>
      <c r="H1532" s="14" t="s">
        <v>4894</v>
      </c>
      <c r="I1532" s="15">
        <v>1000</v>
      </c>
      <c r="J1532" s="77">
        <v>2</v>
      </c>
      <c r="K1532" s="92"/>
    </row>
    <row r="1533" spans="1:11" ht="50" x14ac:dyDescent="0.25">
      <c r="A1533" s="14" t="s">
        <v>1505</v>
      </c>
      <c r="B1533" s="14" t="s">
        <v>5573</v>
      </c>
      <c r="C1533" s="14" t="s">
        <v>5585</v>
      </c>
      <c r="D1533" s="16">
        <v>45818</v>
      </c>
      <c r="E1533" s="16">
        <v>45891</v>
      </c>
      <c r="F1533" s="14" t="s">
        <v>5586</v>
      </c>
      <c r="G1533" s="14" t="s">
        <v>5587</v>
      </c>
      <c r="H1533" s="14" t="s">
        <v>5588</v>
      </c>
      <c r="I1533" s="15">
        <v>1287.5</v>
      </c>
      <c r="J1533" s="77">
        <v>2</v>
      </c>
      <c r="K1533" s="92"/>
    </row>
    <row r="1534" spans="1:11" ht="50" x14ac:dyDescent="0.25">
      <c r="A1534" s="14" t="s">
        <v>1505</v>
      </c>
      <c r="B1534" s="14" t="s">
        <v>5573</v>
      </c>
      <c r="C1534" s="14" t="s">
        <v>2556</v>
      </c>
      <c r="D1534" s="16">
        <v>45818</v>
      </c>
      <c r="E1534" s="16">
        <v>45891</v>
      </c>
      <c r="F1534" s="14" t="s">
        <v>5589</v>
      </c>
      <c r="G1534" s="14" t="s">
        <v>4885</v>
      </c>
      <c r="H1534" s="14" t="s">
        <v>4886</v>
      </c>
      <c r="I1534" s="15">
        <v>800</v>
      </c>
      <c r="J1534" s="77">
        <v>2</v>
      </c>
      <c r="K1534" s="92"/>
    </row>
    <row r="1535" spans="1:11" ht="40" x14ac:dyDescent="0.25">
      <c r="A1535" s="14" t="s">
        <v>1505</v>
      </c>
      <c r="B1535" s="14" t="s">
        <v>5573</v>
      </c>
      <c r="C1535" s="14" t="s">
        <v>5590</v>
      </c>
      <c r="D1535" s="16">
        <v>45790</v>
      </c>
      <c r="E1535" s="16">
        <v>45891</v>
      </c>
      <c r="F1535" s="14" t="s">
        <v>5591</v>
      </c>
      <c r="G1535" s="14" t="s">
        <v>2443</v>
      </c>
      <c r="H1535" s="14" t="s">
        <v>2444</v>
      </c>
      <c r="I1535" s="15">
        <v>550</v>
      </c>
      <c r="J1535" s="77">
        <v>2</v>
      </c>
      <c r="K1535" s="92"/>
    </row>
    <row r="1536" spans="1:11" ht="40" x14ac:dyDescent="0.25">
      <c r="A1536" s="14" t="s">
        <v>1505</v>
      </c>
      <c r="B1536" s="14" t="s">
        <v>5573</v>
      </c>
      <c r="C1536" s="14" t="s">
        <v>5592</v>
      </c>
      <c r="D1536" s="16">
        <v>45787</v>
      </c>
      <c r="E1536" s="16">
        <v>45891</v>
      </c>
      <c r="F1536" s="14" t="s">
        <v>5593</v>
      </c>
      <c r="G1536" s="14" t="s">
        <v>2443</v>
      </c>
      <c r="H1536" s="14" t="s">
        <v>2444</v>
      </c>
      <c r="I1536" s="15">
        <v>500</v>
      </c>
      <c r="J1536" s="77">
        <v>2</v>
      </c>
      <c r="K1536" s="92"/>
    </row>
    <row r="1537" spans="1:11" ht="40" x14ac:dyDescent="0.25">
      <c r="A1537" s="14" t="s">
        <v>1505</v>
      </c>
      <c r="B1537" s="14" t="s">
        <v>5573</v>
      </c>
      <c r="C1537" s="14" t="s">
        <v>2737</v>
      </c>
      <c r="D1537" s="16">
        <v>45773</v>
      </c>
      <c r="E1537" s="16">
        <v>45891</v>
      </c>
      <c r="F1537" s="14" t="s">
        <v>5594</v>
      </c>
      <c r="G1537" s="14" t="s">
        <v>2443</v>
      </c>
      <c r="H1537" s="14" t="s">
        <v>2444</v>
      </c>
      <c r="I1537" s="15">
        <v>550</v>
      </c>
      <c r="J1537" s="77">
        <v>2</v>
      </c>
      <c r="K1537" s="92"/>
    </row>
    <row r="1538" spans="1:11" ht="40" x14ac:dyDescent="0.25">
      <c r="A1538" s="14" t="s">
        <v>1505</v>
      </c>
      <c r="B1538" s="14" t="s">
        <v>5573</v>
      </c>
      <c r="C1538" s="14" t="s">
        <v>5595</v>
      </c>
      <c r="D1538" s="16">
        <v>45787</v>
      </c>
      <c r="E1538" s="16">
        <v>45891</v>
      </c>
      <c r="F1538" s="14" t="s">
        <v>5596</v>
      </c>
      <c r="G1538" s="14" t="s">
        <v>2443</v>
      </c>
      <c r="H1538" s="14" t="s">
        <v>2444</v>
      </c>
      <c r="I1538" s="15">
        <v>500</v>
      </c>
      <c r="J1538" s="77">
        <v>2</v>
      </c>
      <c r="K1538" s="92"/>
    </row>
    <row r="1539" spans="1:11" ht="70" x14ac:dyDescent="0.25">
      <c r="A1539" s="14" t="s">
        <v>1505</v>
      </c>
      <c r="B1539" s="14" t="s">
        <v>5597</v>
      </c>
      <c r="C1539" s="14" t="s">
        <v>5597</v>
      </c>
      <c r="D1539" s="16">
        <v>45891</v>
      </c>
      <c r="E1539" s="16"/>
      <c r="F1539" s="14" t="s">
        <v>5598</v>
      </c>
      <c r="G1539" s="14"/>
      <c r="H1539" s="14" t="s">
        <v>1567</v>
      </c>
      <c r="I1539" s="15">
        <v>130.24</v>
      </c>
      <c r="J1539" s="77">
        <v>5</v>
      </c>
      <c r="K1539" s="92"/>
    </row>
    <row r="1540" spans="1:11" ht="70" x14ac:dyDescent="0.25">
      <c r="A1540" s="14" t="s">
        <v>1505</v>
      </c>
      <c r="B1540" s="14" t="s">
        <v>5599</v>
      </c>
      <c r="C1540" s="14" t="s">
        <v>5599</v>
      </c>
      <c r="D1540" s="16">
        <v>45891</v>
      </c>
      <c r="E1540" s="16"/>
      <c r="F1540" s="14" t="s">
        <v>5600</v>
      </c>
      <c r="G1540" s="14"/>
      <c r="H1540" s="14" t="s">
        <v>5601</v>
      </c>
      <c r="I1540" s="15">
        <v>116.62</v>
      </c>
      <c r="J1540" s="77">
        <v>2</v>
      </c>
      <c r="K1540" s="92"/>
    </row>
    <row r="1541" spans="1:11" ht="70" x14ac:dyDescent="0.25">
      <c r="A1541" s="14" t="s">
        <v>1505</v>
      </c>
      <c r="B1541" s="14" t="s">
        <v>5602</v>
      </c>
      <c r="C1541" s="14" t="s">
        <v>5603</v>
      </c>
      <c r="D1541" s="16" t="s">
        <v>5604</v>
      </c>
      <c r="E1541" s="16">
        <v>45891</v>
      </c>
      <c r="F1541" s="14" t="s">
        <v>5605</v>
      </c>
      <c r="G1541" s="14" t="s">
        <v>1660</v>
      </c>
      <c r="H1541" s="14" t="s">
        <v>1661</v>
      </c>
      <c r="I1541" s="15">
        <v>46</v>
      </c>
      <c r="J1541" s="77">
        <v>2</v>
      </c>
      <c r="K1541" s="92"/>
    </row>
    <row r="1542" spans="1:11" ht="70" x14ac:dyDescent="0.25">
      <c r="A1542" s="14" t="s">
        <v>1505</v>
      </c>
      <c r="B1542" s="14" t="s">
        <v>5606</v>
      </c>
      <c r="C1542" s="14" t="s">
        <v>5606</v>
      </c>
      <c r="D1542" s="16">
        <v>45891</v>
      </c>
      <c r="E1542" s="16"/>
      <c r="F1542" s="14" t="s">
        <v>5607</v>
      </c>
      <c r="G1542" s="14"/>
      <c r="H1542" s="14" t="s">
        <v>2001</v>
      </c>
      <c r="I1542" s="15">
        <v>121.36</v>
      </c>
      <c r="J1542" s="77">
        <v>5</v>
      </c>
      <c r="K1542" s="92"/>
    </row>
    <row r="1543" spans="1:11" ht="70" x14ac:dyDescent="0.25">
      <c r="A1543" s="14" t="s">
        <v>1505</v>
      </c>
      <c r="B1543" s="14" t="s">
        <v>5608</v>
      </c>
      <c r="C1543" s="14" t="s">
        <v>5608</v>
      </c>
      <c r="D1543" s="16">
        <v>45891</v>
      </c>
      <c r="E1543" s="16"/>
      <c r="F1543" s="14" t="s">
        <v>5609</v>
      </c>
      <c r="G1543" s="14"/>
      <c r="H1543" s="14" t="s">
        <v>2621</v>
      </c>
      <c r="I1543" s="15">
        <v>47.36</v>
      </c>
      <c r="J1543" s="77">
        <v>2</v>
      </c>
      <c r="K1543" s="92"/>
    </row>
    <row r="1544" spans="1:11" ht="70" x14ac:dyDescent="0.25">
      <c r="A1544" s="14" t="s">
        <v>1505</v>
      </c>
      <c r="B1544" s="14" t="s">
        <v>5610</v>
      </c>
      <c r="C1544" s="14" t="s">
        <v>5610</v>
      </c>
      <c r="D1544" s="16">
        <v>45891</v>
      </c>
      <c r="E1544" s="16"/>
      <c r="F1544" s="14" t="s">
        <v>5611</v>
      </c>
      <c r="G1544" s="14"/>
      <c r="H1544" s="14" t="s">
        <v>5612</v>
      </c>
      <c r="I1544" s="15">
        <v>123.14</v>
      </c>
      <c r="J1544" s="77">
        <v>2</v>
      </c>
      <c r="K1544" s="92"/>
    </row>
    <row r="1545" spans="1:11" ht="80" x14ac:dyDescent="0.25">
      <c r="A1545" s="14" t="s">
        <v>1505</v>
      </c>
      <c r="B1545" s="14" t="s">
        <v>5613</v>
      </c>
      <c r="C1545" s="14" t="s">
        <v>5613</v>
      </c>
      <c r="D1545" s="16">
        <v>45891</v>
      </c>
      <c r="E1545" s="16"/>
      <c r="F1545" s="14" t="s">
        <v>5614</v>
      </c>
      <c r="G1545" s="14"/>
      <c r="H1545" s="14" t="s">
        <v>1775</v>
      </c>
      <c r="I1545" s="15">
        <v>121.12</v>
      </c>
      <c r="J1545" s="77">
        <v>5</v>
      </c>
      <c r="K1545" s="92"/>
    </row>
    <row r="1546" spans="1:11" ht="70" x14ac:dyDescent="0.25">
      <c r="A1546" s="14" t="s">
        <v>1505</v>
      </c>
      <c r="B1546" s="14" t="s">
        <v>5615</v>
      </c>
      <c r="C1546" s="14" t="s">
        <v>5615</v>
      </c>
      <c r="D1546" s="16">
        <v>45891</v>
      </c>
      <c r="E1546" s="16"/>
      <c r="F1546" s="14" t="s">
        <v>5616</v>
      </c>
      <c r="G1546" s="14"/>
      <c r="H1546" s="14" t="s">
        <v>1775</v>
      </c>
      <c r="I1546" s="15">
        <v>102.42</v>
      </c>
      <c r="J1546" s="77">
        <v>4</v>
      </c>
      <c r="K1546" s="92"/>
    </row>
    <row r="1547" spans="1:11" ht="70" x14ac:dyDescent="0.25">
      <c r="A1547" s="14" t="s">
        <v>1505</v>
      </c>
      <c r="B1547" s="14" t="s">
        <v>5617</v>
      </c>
      <c r="C1547" s="14" t="s">
        <v>5617</v>
      </c>
      <c r="D1547" s="16">
        <v>45891</v>
      </c>
      <c r="E1547" s="16"/>
      <c r="F1547" s="14" t="s">
        <v>5618</v>
      </c>
      <c r="G1547" s="14"/>
      <c r="H1547" s="14" t="s">
        <v>1722</v>
      </c>
      <c r="I1547" s="15">
        <v>127.87</v>
      </c>
      <c r="J1547" s="77">
        <v>4</v>
      </c>
      <c r="K1547" s="92"/>
    </row>
    <row r="1548" spans="1:11" ht="70" x14ac:dyDescent="0.25">
      <c r="A1548" s="14" t="s">
        <v>1505</v>
      </c>
      <c r="B1548" s="14" t="s">
        <v>5619</v>
      </c>
      <c r="C1548" s="14" t="s">
        <v>5619</v>
      </c>
      <c r="D1548" s="16">
        <v>45891</v>
      </c>
      <c r="E1548" s="16"/>
      <c r="F1548" s="14" t="s">
        <v>5620</v>
      </c>
      <c r="G1548" s="14"/>
      <c r="H1548" s="14" t="s">
        <v>1722</v>
      </c>
      <c r="I1548" s="15">
        <v>130.24</v>
      </c>
      <c r="J1548" s="77">
        <v>5</v>
      </c>
      <c r="K1548" s="92"/>
    </row>
    <row r="1549" spans="1:11" ht="70" x14ac:dyDescent="0.25">
      <c r="A1549" s="14" t="s">
        <v>1505</v>
      </c>
      <c r="B1549" s="14" t="s">
        <v>5621</v>
      </c>
      <c r="C1549" s="14" t="s">
        <v>5621</v>
      </c>
      <c r="D1549" s="16">
        <v>45891</v>
      </c>
      <c r="E1549" s="16"/>
      <c r="F1549" s="14" t="s">
        <v>5622</v>
      </c>
      <c r="G1549" s="14"/>
      <c r="H1549" s="14" t="s">
        <v>5623</v>
      </c>
      <c r="I1549" s="15">
        <v>32.44</v>
      </c>
      <c r="J1549" s="77">
        <v>2</v>
      </c>
      <c r="K1549" s="92"/>
    </row>
    <row r="1550" spans="1:11" ht="70" x14ac:dyDescent="0.25">
      <c r="A1550" s="14" t="s">
        <v>1505</v>
      </c>
      <c r="B1550" s="14" t="s">
        <v>5624</v>
      </c>
      <c r="C1550" s="14" t="s">
        <v>5624</v>
      </c>
      <c r="D1550" s="16">
        <v>45891</v>
      </c>
      <c r="E1550" s="16"/>
      <c r="F1550" s="14" t="s">
        <v>5625</v>
      </c>
      <c r="G1550" s="14"/>
      <c r="H1550" s="14" t="s">
        <v>5626</v>
      </c>
      <c r="I1550" s="15">
        <v>122.54</v>
      </c>
      <c r="J1550" s="77">
        <v>5</v>
      </c>
      <c r="K1550" s="92"/>
    </row>
    <row r="1551" spans="1:11" ht="70" x14ac:dyDescent="0.25">
      <c r="A1551" s="14" t="s">
        <v>1505</v>
      </c>
      <c r="B1551" s="14" t="s">
        <v>5627</v>
      </c>
      <c r="C1551" s="14" t="s">
        <v>5627</v>
      </c>
      <c r="D1551" s="16">
        <v>45891</v>
      </c>
      <c r="E1551" s="16"/>
      <c r="F1551" s="14" t="s">
        <v>5628</v>
      </c>
      <c r="G1551" s="14"/>
      <c r="H1551" s="14" t="s">
        <v>5629</v>
      </c>
      <c r="I1551" s="15">
        <v>98.27</v>
      </c>
      <c r="J1551" s="77">
        <v>5</v>
      </c>
      <c r="K1551" s="92"/>
    </row>
    <row r="1552" spans="1:11" ht="70" x14ac:dyDescent="0.25">
      <c r="A1552" s="14" t="s">
        <v>1505</v>
      </c>
      <c r="B1552" s="14" t="s">
        <v>5630</v>
      </c>
      <c r="C1552" s="14" t="s">
        <v>5630</v>
      </c>
      <c r="D1552" s="16">
        <v>45891</v>
      </c>
      <c r="E1552" s="16"/>
      <c r="F1552" s="14" t="s">
        <v>5631</v>
      </c>
      <c r="G1552" s="14"/>
      <c r="H1552" s="14" t="s">
        <v>3647</v>
      </c>
      <c r="I1552" s="15">
        <v>87.02</v>
      </c>
      <c r="J1552" s="77">
        <v>5</v>
      </c>
      <c r="K1552" s="92"/>
    </row>
    <row r="1553" spans="1:11" ht="80" x14ac:dyDescent="0.25">
      <c r="A1553" s="14" t="s">
        <v>1505</v>
      </c>
      <c r="B1553" s="14" t="s">
        <v>5632</v>
      </c>
      <c r="C1553" s="14" t="s">
        <v>5632</v>
      </c>
      <c r="D1553" s="16">
        <v>45891</v>
      </c>
      <c r="E1553" s="16"/>
      <c r="F1553" s="14" t="s">
        <v>5633</v>
      </c>
      <c r="G1553" s="14"/>
      <c r="H1553" s="14" t="s">
        <v>2123</v>
      </c>
      <c r="I1553" s="15">
        <v>41.44</v>
      </c>
      <c r="J1553" s="77">
        <v>5</v>
      </c>
      <c r="K1553" s="92"/>
    </row>
    <row r="1554" spans="1:11" ht="70" x14ac:dyDescent="0.25">
      <c r="A1554" s="14" t="s">
        <v>1505</v>
      </c>
      <c r="B1554" s="14" t="s">
        <v>5634</v>
      </c>
      <c r="C1554" s="14" t="s">
        <v>5634</v>
      </c>
      <c r="D1554" s="16">
        <v>45891</v>
      </c>
      <c r="E1554" s="16"/>
      <c r="F1554" s="14" t="s">
        <v>5635</v>
      </c>
      <c r="G1554" s="14"/>
      <c r="H1554" s="14" t="s">
        <v>5636</v>
      </c>
      <c r="I1554" s="15">
        <v>71.040000000000006</v>
      </c>
      <c r="J1554" s="77">
        <v>5</v>
      </c>
      <c r="K1554" s="92"/>
    </row>
    <row r="1555" spans="1:11" ht="70" x14ac:dyDescent="0.25">
      <c r="A1555" s="14" t="s">
        <v>1505</v>
      </c>
      <c r="B1555" s="14" t="s">
        <v>5637</v>
      </c>
      <c r="C1555" s="14" t="s">
        <v>5637</v>
      </c>
      <c r="D1555" s="16">
        <v>45891</v>
      </c>
      <c r="E1555" s="16"/>
      <c r="F1555" s="14" t="s">
        <v>5638</v>
      </c>
      <c r="G1555" s="14"/>
      <c r="H1555" s="14" t="s">
        <v>3894</v>
      </c>
      <c r="I1555" s="15">
        <v>43.22</v>
      </c>
      <c r="J1555" s="77">
        <v>5</v>
      </c>
      <c r="K1555" s="92"/>
    </row>
    <row r="1556" spans="1:11" ht="30" x14ac:dyDescent="0.25">
      <c r="A1556" s="14" t="s">
        <v>1505</v>
      </c>
      <c r="B1556" s="14" t="s">
        <v>5639</v>
      </c>
      <c r="C1556" s="14" t="s">
        <v>5640</v>
      </c>
      <c r="D1556" s="16">
        <v>45672</v>
      </c>
      <c r="E1556" s="16">
        <v>45891</v>
      </c>
      <c r="F1556" s="14" t="s">
        <v>5641</v>
      </c>
      <c r="G1556" s="14" t="s">
        <v>5642</v>
      </c>
      <c r="H1556" s="14" t="s">
        <v>5643</v>
      </c>
      <c r="I1556" s="15">
        <v>47.45</v>
      </c>
      <c r="J1556" s="77">
        <v>3</v>
      </c>
      <c r="K1556" s="92"/>
    </row>
    <row r="1557" spans="1:11" ht="30" x14ac:dyDescent="0.25">
      <c r="A1557" s="14" t="s">
        <v>1505</v>
      </c>
      <c r="B1557" s="14" t="s">
        <v>5639</v>
      </c>
      <c r="C1557" s="14" t="s">
        <v>5644</v>
      </c>
      <c r="D1557" s="16">
        <v>45695</v>
      </c>
      <c r="E1557" s="16">
        <v>45891</v>
      </c>
      <c r="F1557" s="14" t="s">
        <v>5641</v>
      </c>
      <c r="G1557" s="14" t="s">
        <v>5645</v>
      </c>
      <c r="H1557" s="14" t="s">
        <v>5646</v>
      </c>
      <c r="I1557" s="15">
        <v>24.94</v>
      </c>
      <c r="J1557" s="77">
        <v>3</v>
      </c>
      <c r="K1557" s="92"/>
    </row>
    <row r="1558" spans="1:11" ht="30" x14ac:dyDescent="0.25">
      <c r="A1558" s="14" t="s">
        <v>1505</v>
      </c>
      <c r="B1558" s="14" t="s">
        <v>5639</v>
      </c>
      <c r="C1558" s="14" t="s">
        <v>5647</v>
      </c>
      <c r="D1558" s="16">
        <v>45750</v>
      </c>
      <c r="E1558" s="16">
        <v>45891</v>
      </c>
      <c r="F1558" s="14" t="s">
        <v>5648</v>
      </c>
      <c r="G1558" s="14"/>
      <c r="H1558" s="14" t="s">
        <v>2649</v>
      </c>
      <c r="I1558" s="15">
        <v>174.38</v>
      </c>
      <c r="J1558" s="77">
        <v>3</v>
      </c>
      <c r="K1558" s="92"/>
    </row>
    <row r="1559" spans="1:11" ht="90" x14ac:dyDescent="0.25">
      <c r="A1559" s="14" t="s">
        <v>1505</v>
      </c>
      <c r="B1559" s="14" t="s">
        <v>5639</v>
      </c>
      <c r="C1559" s="14" t="s">
        <v>5639</v>
      </c>
      <c r="D1559" s="16">
        <v>45891</v>
      </c>
      <c r="E1559" s="16"/>
      <c r="F1559" s="14" t="s">
        <v>5649</v>
      </c>
      <c r="G1559" s="14"/>
      <c r="H1559" s="14" t="s">
        <v>5650</v>
      </c>
      <c r="I1559" s="15">
        <v>138.86000000000001</v>
      </c>
      <c r="J1559" s="77">
        <v>3</v>
      </c>
      <c r="K1559" s="92"/>
    </row>
    <row r="1560" spans="1:11" ht="70" x14ac:dyDescent="0.25">
      <c r="A1560" s="14" t="s">
        <v>1505</v>
      </c>
      <c r="B1560" s="14" t="s">
        <v>5639</v>
      </c>
      <c r="C1560" s="14" t="s">
        <v>5651</v>
      </c>
      <c r="D1560" s="16">
        <v>45723</v>
      </c>
      <c r="E1560" s="16">
        <v>45891</v>
      </c>
      <c r="F1560" s="14" t="s">
        <v>5652</v>
      </c>
      <c r="G1560" s="14"/>
      <c r="H1560" s="14" t="s">
        <v>5653</v>
      </c>
      <c r="I1560" s="15">
        <v>49</v>
      </c>
      <c r="J1560" s="77">
        <v>3</v>
      </c>
      <c r="K1560" s="92"/>
    </row>
    <row r="1561" spans="1:11" ht="30" x14ac:dyDescent="0.25">
      <c r="A1561" s="14" t="s">
        <v>1505</v>
      </c>
      <c r="B1561" s="14" t="s">
        <v>5639</v>
      </c>
      <c r="C1561" s="14" t="s">
        <v>5654</v>
      </c>
      <c r="D1561" s="16">
        <v>45729</v>
      </c>
      <c r="E1561" s="16">
        <v>45891</v>
      </c>
      <c r="F1561" s="14" t="s">
        <v>5655</v>
      </c>
      <c r="G1561" s="14"/>
      <c r="H1561" s="14" t="s">
        <v>5656</v>
      </c>
      <c r="I1561" s="15">
        <v>127.96</v>
      </c>
      <c r="J1561" s="77">
        <v>3</v>
      </c>
      <c r="K1561" s="92"/>
    </row>
    <row r="1562" spans="1:11" ht="40" x14ac:dyDescent="0.25">
      <c r="A1562" s="14" t="s">
        <v>1505</v>
      </c>
      <c r="B1562" s="14" t="s">
        <v>5639</v>
      </c>
      <c r="C1562" s="14" t="s">
        <v>5657</v>
      </c>
      <c r="D1562" s="16">
        <v>45807</v>
      </c>
      <c r="E1562" s="16">
        <v>45891</v>
      </c>
      <c r="F1562" s="14" t="s">
        <v>5658</v>
      </c>
      <c r="G1562" s="14" t="s">
        <v>5659</v>
      </c>
      <c r="H1562" s="14" t="s">
        <v>5660</v>
      </c>
      <c r="I1562" s="15">
        <v>17.91</v>
      </c>
      <c r="J1562" s="77">
        <v>3</v>
      </c>
      <c r="K1562" s="92"/>
    </row>
    <row r="1563" spans="1:11" ht="30" x14ac:dyDescent="0.25">
      <c r="A1563" s="14" t="s">
        <v>1505</v>
      </c>
      <c r="B1563" s="14" t="s">
        <v>5639</v>
      </c>
      <c r="C1563" s="14" t="s">
        <v>5661</v>
      </c>
      <c r="D1563" s="16">
        <v>45826</v>
      </c>
      <c r="E1563" s="16">
        <v>45891</v>
      </c>
      <c r="F1563" s="14" t="s">
        <v>5662</v>
      </c>
      <c r="G1563" s="14"/>
      <c r="H1563" s="14" t="s">
        <v>2649</v>
      </c>
      <c r="I1563" s="15">
        <v>566.53</v>
      </c>
      <c r="J1563" s="77">
        <v>3</v>
      </c>
      <c r="K1563" s="92"/>
    </row>
    <row r="1564" spans="1:11" ht="30" x14ac:dyDescent="0.25">
      <c r="A1564" s="14" t="s">
        <v>1505</v>
      </c>
      <c r="B1564" s="14" t="s">
        <v>5639</v>
      </c>
      <c r="C1564" s="14" t="s">
        <v>4848</v>
      </c>
      <c r="D1564" s="16">
        <v>45779</v>
      </c>
      <c r="E1564" s="16">
        <v>45891</v>
      </c>
      <c r="F1564" s="14" t="s">
        <v>5663</v>
      </c>
      <c r="G1564" s="14" t="s">
        <v>5664</v>
      </c>
      <c r="H1564" s="14" t="s">
        <v>5665</v>
      </c>
      <c r="I1564" s="15">
        <v>75</v>
      </c>
      <c r="J1564" s="77">
        <v>3</v>
      </c>
      <c r="K1564" s="92"/>
    </row>
    <row r="1565" spans="1:11" ht="30" x14ac:dyDescent="0.25">
      <c r="A1565" s="14" t="s">
        <v>1505</v>
      </c>
      <c r="B1565" s="14" t="s">
        <v>5639</v>
      </c>
      <c r="C1565" s="14" t="s">
        <v>5666</v>
      </c>
      <c r="D1565" s="16">
        <v>45698</v>
      </c>
      <c r="E1565" s="16">
        <v>45891</v>
      </c>
      <c r="F1565" s="14" t="s">
        <v>5667</v>
      </c>
      <c r="G1565" s="14" t="s">
        <v>5668</v>
      </c>
      <c r="H1565" s="14" t="s">
        <v>5669</v>
      </c>
      <c r="I1565" s="15">
        <v>70</v>
      </c>
      <c r="J1565" s="77">
        <v>3</v>
      </c>
      <c r="K1565" s="92"/>
    </row>
    <row r="1566" spans="1:11" ht="20" x14ac:dyDescent="0.25">
      <c r="A1566" s="14" t="s">
        <v>1505</v>
      </c>
      <c r="B1566" s="14" t="s">
        <v>5670</v>
      </c>
      <c r="C1566" s="14" t="s">
        <v>5671</v>
      </c>
      <c r="D1566" s="16">
        <v>45891</v>
      </c>
      <c r="E1566" s="16"/>
      <c r="F1566" s="14" t="s">
        <v>5672</v>
      </c>
      <c r="G1566" s="14" t="s">
        <v>4301</v>
      </c>
      <c r="H1566" s="14" t="s">
        <v>4302</v>
      </c>
      <c r="I1566" s="15">
        <v>262.58</v>
      </c>
      <c r="J1566" s="77">
        <v>3</v>
      </c>
      <c r="K1566" s="92"/>
    </row>
    <row r="1567" spans="1:11" ht="12.5" x14ac:dyDescent="0.25">
      <c r="A1567" s="14" t="s">
        <v>1505</v>
      </c>
      <c r="B1567" s="14" t="s">
        <v>5673</v>
      </c>
      <c r="C1567" s="14" t="s">
        <v>5674</v>
      </c>
      <c r="D1567" s="16">
        <v>45891</v>
      </c>
      <c r="E1567" s="16"/>
      <c r="F1567" s="14" t="s">
        <v>5027</v>
      </c>
      <c r="G1567" s="14" t="s">
        <v>2475</v>
      </c>
      <c r="H1567" s="14" t="s">
        <v>2476</v>
      </c>
      <c r="I1567" s="15">
        <v>442.82</v>
      </c>
      <c r="J1567" s="77">
        <v>4</v>
      </c>
      <c r="K1567" s="92"/>
    </row>
    <row r="1568" spans="1:11" ht="20" x14ac:dyDescent="0.25">
      <c r="A1568" s="14" t="s">
        <v>1505</v>
      </c>
      <c r="B1568" s="14" t="s">
        <v>5675</v>
      </c>
      <c r="C1568" s="14" t="s">
        <v>5676</v>
      </c>
      <c r="D1568" s="16">
        <v>45891</v>
      </c>
      <c r="E1568" s="16"/>
      <c r="F1568" s="14" t="s">
        <v>5677</v>
      </c>
      <c r="G1568" s="14" t="s">
        <v>5678</v>
      </c>
      <c r="H1568" s="14" t="s">
        <v>5679</v>
      </c>
      <c r="I1568" s="15">
        <v>1082.5</v>
      </c>
      <c r="J1568" s="77">
        <v>5</v>
      </c>
      <c r="K1568" s="92"/>
    </row>
    <row r="1569" spans="1:11" ht="20" x14ac:dyDescent="0.25">
      <c r="A1569" s="14" t="s">
        <v>1505</v>
      </c>
      <c r="B1569" s="14" t="s">
        <v>5680</v>
      </c>
      <c r="C1569" s="14" t="s">
        <v>5681</v>
      </c>
      <c r="D1569" s="16">
        <v>45891</v>
      </c>
      <c r="E1569" s="16"/>
      <c r="F1569" s="14" t="s">
        <v>5682</v>
      </c>
      <c r="G1569" s="14" t="s">
        <v>4005</v>
      </c>
      <c r="H1569" s="14" t="s">
        <v>4006</v>
      </c>
      <c r="I1569" s="15">
        <v>1350.85</v>
      </c>
      <c r="J1569" s="77">
        <v>5</v>
      </c>
      <c r="K1569" s="92"/>
    </row>
    <row r="1570" spans="1:11" ht="12.5" x14ac:dyDescent="0.25">
      <c r="A1570" s="14" t="s">
        <v>1505</v>
      </c>
      <c r="B1570" s="14" t="s">
        <v>5683</v>
      </c>
      <c r="C1570" s="14" t="s">
        <v>5684</v>
      </c>
      <c r="D1570" s="16">
        <v>45891</v>
      </c>
      <c r="E1570" s="16"/>
      <c r="F1570" s="14" t="s">
        <v>5685</v>
      </c>
      <c r="G1570" s="14" t="s">
        <v>2475</v>
      </c>
      <c r="H1570" s="14" t="s">
        <v>2476</v>
      </c>
      <c r="I1570" s="15">
        <v>1599</v>
      </c>
      <c r="J1570" s="77">
        <v>4</v>
      </c>
      <c r="K1570" s="92"/>
    </row>
    <row r="1571" spans="1:11" ht="20" x14ac:dyDescent="0.25">
      <c r="A1571" s="14" t="s">
        <v>1505</v>
      </c>
      <c r="B1571" s="14" t="s">
        <v>5686</v>
      </c>
      <c r="C1571" s="14" t="s">
        <v>5687</v>
      </c>
      <c r="D1571" s="16">
        <v>45891</v>
      </c>
      <c r="E1571" s="16"/>
      <c r="F1571" s="14" t="s">
        <v>5688</v>
      </c>
      <c r="G1571" s="14" t="s">
        <v>4005</v>
      </c>
      <c r="H1571" s="14" t="s">
        <v>4006</v>
      </c>
      <c r="I1571" s="15">
        <v>2229.6999999999998</v>
      </c>
      <c r="J1571" s="77">
        <v>3</v>
      </c>
      <c r="K1571" s="92"/>
    </row>
    <row r="1572" spans="1:11" ht="30" x14ac:dyDescent="0.25">
      <c r="A1572" s="14" t="s">
        <v>1505</v>
      </c>
      <c r="B1572" s="14" t="s">
        <v>5689</v>
      </c>
      <c r="C1572" s="14" t="s">
        <v>5690</v>
      </c>
      <c r="D1572" s="16">
        <v>45729</v>
      </c>
      <c r="E1572" s="16">
        <v>45891</v>
      </c>
      <c r="F1572" s="14" t="s">
        <v>5691</v>
      </c>
      <c r="G1572" s="14" t="s">
        <v>5692</v>
      </c>
      <c r="H1572" s="14" t="s">
        <v>152</v>
      </c>
      <c r="I1572" s="15">
        <v>4.8</v>
      </c>
      <c r="J1572" s="77">
        <v>2</v>
      </c>
      <c r="K1572" s="92"/>
    </row>
    <row r="1573" spans="1:11" ht="30" x14ac:dyDescent="0.25">
      <c r="A1573" s="14" t="s">
        <v>1505</v>
      </c>
      <c r="B1573" s="14" t="s">
        <v>5689</v>
      </c>
      <c r="C1573" s="14" t="s">
        <v>5693</v>
      </c>
      <c r="D1573" s="16">
        <v>45729</v>
      </c>
      <c r="E1573" s="16">
        <v>45891</v>
      </c>
      <c r="F1573" s="14" t="s">
        <v>5694</v>
      </c>
      <c r="G1573" s="14" t="s">
        <v>4809</v>
      </c>
      <c r="H1573" s="14" t="s">
        <v>4810</v>
      </c>
      <c r="I1573" s="15">
        <v>3.6</v>
      </c>
      <c r="J1573" s="77">
        <v>2</v>
      </c>
      <c r="K1573" s="92"/>
    </row>
    <row r="1574" spans="1:11" ht="30" x14ac:dyDescent="0.25">
      <c r="A1574" s="14" t="s">
        <v>1505</v>
      </c>
      <c r="B1574" s="14" t="s">
        <v>5689</v>
      </c>
      <c r="C1574" s="14" t="s">
        <v>5695</v>
      </c>
      <c r="D1574" s="16">
        <v>45730</v>
      </c>
      <c r="E1574" s="16">
        <v>45891</v>
      </c>
      <c r="F1574" s="14" t="s">
        <v>5691</v>
      </c>
      <c r="G1574" s="14" t="s">
        <v>5692</v>
      </c>
      <c r="H1574" s="14" t="s">
        <v>152</v>
      </c>
      <c r="I1574" s="15">
        <v>4.5</v>
      </c>
      <c r="J1574" s="77">
        <v>2</v>
      </c>
      <c r="K1574" s="92"/>
    </row>
    <row r="1575" spans="1:11" ht="100" x14ac:dyDescent="0.25">
      <c r="A1575" s="14" t="s">
        <v>1505</v>
      </c>
      <c r="B1575" s="14" t="s">
        <v>5689</v>
      </c>
      <c r="C1575" s="14" t="s">
        <v>5696</v>
      </c>
      <c r="D1575" s="16">
        <v>45773</v>
      </c>
      <c r="E1575" s="16">
        <v>45891</v>
      </c>
      <c r="F1575" s="14" t="s">
        <v>5697</v>
      </c>
      <c r="G1575" s="14"/>
      <c r="H1575" s="14" t="s">
        <v>5698</v>
      </c>
      <c r="I1575" s="15">
        <v>1672</v>
      </c>
      <c r="J1575" s="77">
        <v>2</v>
      </c>
      <c r="K1575" s="92"/>
    </row>
    <row r="1576" spans="1:11" ht="50" x14ac:dyDescent="0.25">
      <c r="A1576" s="14" t="s">
        <v>1505</v>
      </c>
      <c r="B1576" s="14" t="s">
        <v>5689</v>
      </c>
      <c r="C1576" s="14" t="s">
        <v>5699</v>
      </c>
      <c r="D1576" s="16">
        <v>45786</v>
      </c>
      <c r="E1576" s="16">
        <v>45891</v>
      </c>
      <c r="F1576" s="14" t="s">
        <v>5700</v>
      </c>
      <c r="G1576" s="14" t="s">
        <v>5701</v>
      </c>
      <c r="H1576" s="14" t="s">
        <v>5702</v>
      </c>
      <c r="I1576" s="15">
        <v>195</v>
      </c>
      <c r="J1576" s="77">
        <v>2</v>
      </c>
      <c r="K1576" s="92"/>
    </row>
    <row r="1577" spans="1:11" ht="50" x14ac:dyDescent="0.25">
      <c r="A1577" s="14" t="s">
        <v>1505</v>
      </c>
      <c r="B1577" s="14" t="s">
        <v>5689</v>
      </c>
      <c r="C1577" s="14" t="s">
        <v>5703</v>
      </c>
      <c r="D1577" s="16">
        <v>45783</v>
      </c>
      <c r="E1577" s="16">
        <v>45891</v>
      </c>
      <c r="F1577" s="14" t="s">
        <v>5704</v>
      </c>
      <c r="G1577" s="14" t="s">
        <v>5701</v>
      </c>
      <c r="H1577" s="14" t="s">
        <v>5702</v>
      </c>
      <c r="I1577" s="15">
        <v>195</v>
      </c>
      <c r="J1577" s="77">
        <v>2</v>
      </c>
      <c r="K1577" s="92"/>
    </row>
    <row r="1578" spans="1:11" ht="30" x14ac:dyDescent="0.25">
      <c r="A1578" s="14" t="s">
        <v>1505</v>
      </c>
      <c r="B1578" s="14" t="s">
        <v>5689</v>
      </c>
      <c r="C1578" s="14" t="s">
        <v>5705</v>
      </c>
      <c r="D1578" s="16">
        <v>45772</v>
      </c>
      <c r="E1578" s="16">
        <v>45891</v>
      </c>
      <c r="F1578" s="14" t="s">
        <v>5706</v>
      </c>
      <c r="G1578" s="14" t="s">
        <v>4779</v>
      </c>
      <c r="H1578" s="14" t="s">
        <v>4780</v>
      </c>
      <c r="I1578" s="15">
        <v>12.5</v>
      </c>
      <c r="J1578" s="77">
        <v>2</v>
      </c>
      <c r="K1578" s="92"/>
    </row>
    <row r="1579" spans="1:11" ht="30" x14ac:dyDescent="0.25">
      <c r="A1579" s="14" t="s">
        <v>1505</v>
      </c>
      <c r="B1579" s="14" t="s">
        <v>5689</v>
      </c>
      <c r="C1579" s="14" t="s">
        <v>5707</v>
      </c>
      <c r="D1579" s="16">
        <v>45779</v>
      </c>
      <c r="E1579" s="16">
        <v>45891</v>
      </c>
      <c r="F1579" s="14" t="s">
        <v>5708</v>
      </c>
      <c r="G1579" s="14" t="s">
        <v>3258</v>
      </c>
      <c r="H1579" s="14" t="s">
        <v>3259</v>
      </c>
      <c r="I1579" s="15">
        <v>4.2</v>
      </c>
      <c r="J1579" s="77">
        <v>2</v>
      </c>
      <c r="K1579" s="92"/>
    </row>
    <row r="1580" spans="1:11" ht="30" x14ac:dyDescent="0.25">
      <c r="A1580" s="14" t="s">
        <v>1505</v>
      </c>
      <c r="B1580" s="14" t="s">
        <v>5689</v>
      </c>
      <c r="C1580" s="14" t="s">
        <v>5709</v>
      </c>
      <c r="D1580" s="16">
        <v>45780</v>
      </c>
      <c r="E1580" s="16">
        <v>45891</v>
      </c>
      <c r="F1580" s="14" t="s">
        <v>5710</v>
      </c>
      <c r="G1580" s="14" t="s">
        <v>2426</v>
      </c>
      <c r="H1580" s="14" t="s">
        <v>2427</v>
      </c>
      <c r="I1580" s="15">
        <v>36</v>
      </c>
      <c r="J1580" s="77">
        <v>2</v>
      </c>
      <c r="K1580" s="92"/>
    </row>
    <row r="1581" spans="1:11" ht="30" x14ac:dyDescent="0.25">
      <c r="A1581" s="14" t="s">
        <v>1505</v>
      </c>
      <c r="B1581" s="14" t="s">
        <v>5689</v>
      </c>
      <c r="C1581" s="14" t="s">
        <v>5711</v>
      </c>
      <c r="D1581" s="16">
        <v>45775</v>
      </c>
      <c r="E1581" s="16">
        <v>45891</v>
      </c>
      <c r="F1581" s="14" t="s">
        <v>5708</v>
      </c>
      <c r="G1581" s="14" t="s">
        <v>4809</v>
      </c>
      <c r="H1581" s="14" t="s">
        <v>4810</v>
      </c>
      <c r="I1581" s="15">
        <v>6.15</v>
      </c>
      <c r="J1581" s="77">
        <v>2</v>
      </c>
      <c r="K1581" s="92"/>
    </row>
    <row r="1582" spans="1:11" ht="30" x14ac:dyDescent="0.25">
      <c r="A1582" s="14" t="s">
        <v>1505</v>
      </c>
      <c r="B1582" s="14" t="s">
        <v>5689</v>
      </c>
      <c r="C1582" s="14" t="s">
        <v>5712</v>
      </c>
      <c r="D1582" s="16">
        <v>45776</v>
      </c>
      <c r="E1582" s="16">
        <v>45891</v>
      </c>
      <c r="F1582" s="14" t="s">
        <v>5691</v>
      </c>
      <c r="G1582" s="14" t="s">
        <v>5692</v>
      </c>
      <c r="H1582" s="14" t="s">
        <v>152</v>
      </c>
      <c r="I1582" s="15">
        <v>10.8</v>
      </c>
      <c r="J1582" s="77">
        <v>2</v>
      </c>
      <c r="K1582" s="92"/>
    </row>
    <row r="1583" spans="1:11" ht="30" x14ac:dyDescent="0.25">
      <c r="A1583" s="14" t="s">
        <v>1505</v>
      </c>
      <c r="B1583" s="14" t="s">
        <v>5689</v>
      </c>
      <c r="C1583" s="14" t="s">
        <v>5713</v>
      </c>
      <c r="D1583" s="16">
        <v>45779</v>
      </c>
      <c r="E1583" s="16">
        <v>45891</v>
      </c>
      <c r="F1583" s="14" t="s">
        <v>5714</v>
      </c>
      <c r="G1583" s="14" t="s">
        <v>4779</v>
      </c>
      <c r="H1583" s="14" t="s">
        <v>4780</v>
      </c>
      <c r="I1583" s="15">
        <v>7.35</v>
      </c>
      <c r="J1583" s="77">
        <v>2</v>
      </c>
      <c r="K1583" s="92"/>
    </row>
    <row r="1584" spans="1:11" ht="30" x14ac:dyDescent="0.25">
      <c r="A1584" s="14" t="s">
        <v>1505</v>
      </c>
      <c r="B1584" s="14" t="s">
        <v>5689</v>
      </c>
      <c r="C1584" s="14" t="s">
        <v>5715</v>
      </c>
      <c r="D1584" s="16">
        <v>45779</v>
      </c>
      <c r="E1584" s="16">
        <v>45891</v>
      </c>
      <c r="F1584" s="14" t="s">
        <v>5714</v>
      </c>
      <c r="G1584" s="14" t="s">
        <v>5716</v>
      </c>
      <c r="H1584" s="14" t="s">
        <v>5717</v>
      </c>
      <c r="I1584" s="15">
        <v>10.5</v>
      </c>
      <c r="J1584" s="77">
        <v>2</v>
      </c>
      <c r="K1584" s="92"/>
    </row>
    <row r="1585" spans="1:11" ht="30" x14ac:dyDescent="0.25">
      <c r="A1585" s="14" t="s">
        <v>1505</v>
      </c>
      <c r="B1585" s="14" t="s">
        <v>5689</v>
      </c>
      <c r="C1585" s="14" t="s">
        <v>3260</v>
      </c>
      <c r="D1585" s="16">
        <v>45779</v>
      </c>
      <c r="E1585" s="16">
        <v>45891</v>
      </c>
      <c r="F1585" s="14" t="s">
        <v>5714</v>
      </c>
      <c r="G1585" s="14" t="s">
        <v>4202</v>
      </c>
      <c r="H1585" s="14" t="s">
        <v>4203</v>
      </c>
      <c r="I1585" s="15">
        <v>10.5</v>
      </c>
      <c r="J1585" s="77">
        <v>2</v>
      </c>
      <c r="K1585" s="92"/>
    </row>
    <row r="1586" spans="1:11" ht="30" x14ac:dyDescent="0.25">
      <c r="A1586" s="14" t="s">
        <v>1505</v>
      </c>
      <c r="B1586" s="14" t="s">
        <v>5689</v>
      </c>
      <c r="C1586" s="14" t="s">
        <v>5718</v>
      </c>
      <c r="D1586" s="16">
        <v>45779</v>
      </c>
      <c r="E1586" s="16">
        <v>45891</v>
      </c>
      <c r="F1586" s="14" t="s">
        <v>5710</v>
      </c>
      <c r="G1586" s="14" t="s">
        <v>4202</v>
      </c>
      <c r="H1586" s="14" t="s">
        <v>4203</v>
      </c>
      <c r="I1586" s="15">
        <v>17.75</v>
      </c>
      <c r="J1586" s="77">
        <v>2</v>
      </c>
      <c r="K1586" s="92"/>
    </row>
    <row r="1587" spans="1:11" ht="90" x14ac:dyDescent="0.25">
      <c r="A1587" s="14" t="s">
        <v>1505</v>
      </c>
      <c r="B1587" s="14" t="s">
        <v>5689</v>
      </c>
      <c r="C1587" s="14" t="s">
        <v>5719</v>
      </c>
      <c r="D1587" s="16">
        <v>45780</v>
      </c>
      <c r="E1587" s="16">
        <v>45891</v>
      </c>
      <c r="F1587" s="14" t="s">
        <v>5720</v>
      </c>
      <c r="G1587" s="14"/>
      <c r="H1587" s="14" t="s">
        <v>5721</v>
      </c>
      <c r="I1587" s="15">
        <v>1918</v>
      </c>
      <c r="J1587" s="77">
        <v>2</v>
      </c>
      <c r="K1587" s="92"/>
    </row>
    <row r="1588" spans="1:11" ht="30" x14ac:dyDescent="0.25">
      <c r="A1588" s="14" t="s">
        <v>1505</v>
      </c>
      <c r="B1588" s="14" t="s">
        <v>5689</v>
      </c>
      <c r="C1588" s="14" t="s">
        <v>5722</v>
      </c>
      <c r="D1588" s="16">
        <v>45784</v>
      </c>
      <c r="E1588" s="16">
        <v>45891</v>
      </c>
      <c r="F1588" s="14" t="s">
        <v>5714</v>
      </c>
      <c r="G1588" s="14" t="s">
        <v>4779</v>
      </c>
      <c r="H1588" s="14" t="s">
        <v>4780</v>
      </c>
      <c r="I1588" s="15">
        <v>2.85</v>
      </c>
      <c r="J1588" s="77">
        <v>2</v>
      </c>
      <c r="K1588" s="92"/>
    </row>
    <row r="1589" spans="1:11" ht="100" x14ac:dyDescent="0.25">
      <c r="A1589" s="14" t="s">
        <v>1505</v>
      </c>
      <c r="B1589" s="14" t="s">
        <v>5689</v>
      </c>
      <c r="C1589" s="14" t="s">
        <v>5723</v>
      </c>
      <c r="D1589" s="16">
        <v>45785</v>
      </c>
      <c r="E1589" s="16">
        <v>45891</v>
      </c>
      <c r="F1589" s="14" t="s">
        <v>5724</v>
      </c>
      <c r="G1589" s="14"/>
      <c r="H1589" s="14" t="s">
        <v>5725</v>
      </c>
      <c r="I1589" s="15">
        <v>2054</v>
      </c>
      <c r="J1589" s="77">
        <v>2</v>
      </c>
      <c r="K1589" s="92"/>
    </row>
    <row r="1590" spans="1:11" ht="30" x14ac:dyDescent="0.25">
      <c r="A1590" s="14" t="s">
        <v>1505</v>
      </c>
      <c r="B1590" s="14" t="s">
        <v>5689</v>
      </c>
      <c r="C1590" s="14" t="s">
        <v>5726</v>
      </c>
      <c r="D1590" s="16">
        <v>45786</v>
      </c>
      <c r="E1590" s="16">
        <v>45891</v>
      </c>
      <c r="F1590" s="14" t="s">
        <v>5714</v>
      </c>
      <c r="G1590" s="14" t="s">
        <v>4779</v>
      </c>
      <c r="H1590" s="14" t="s">
        <v>4780</v>
      </c>
      <c r="I1590" s="15">
        <v>11.5</v>
      </c>
      <c r="J1590" s="77">
        <v>2</v>
      </c>
      <c r="K1590" s="92"/>
    </row>
    <row r="1591" spans="1:11" ht="30" x14ac:dyDescent="0.25">
      <c r="A1591" s="14" t="s">
        <v>1505</v>
      </c>
      <c r="B1591" s="14" t="s">
        <v>5689</v>
      </c>
      <c r="C1591" s="14" t="s">
        <v>5727</v>
      </c>
      <c r="D1591" s="16">
        <v>45787</v>
      </c>
      <c r="E1591" s="16">
        <v>45891</v>
      </c>
      <c r="F1591" s="14" t="s">
        <v>5708</v>
      </c>
      <c r="G1591" s="14" t="s">
        <v>5728</v>
      </c>
      <c r="H1591" s="14" t="s">
        <v>5729</v>
      </c>
      <c r="I1591" s="15">
        <v>1.6</v>
      </c>
      <c r="J1591" s="77">
        <v>2</v>
      </c>
      <c r="K1591" s="92"/>
    </row>
    <row r="1592" spans="1:11" ht="90" x14ac:dyDescent="0.25">
      <c r="A1592" s="14" t="s">
        <v>1505</v>
      </c>
      <c r="B1592" s="14" t="s">
        <v>5689</v>
      </c>
      <c r="C1592" s="14" t="s">
        <v>5730</v>
      </c>
      <c r="D1592" s="16">
        <v>45787</v>
      </c>
      <c r="E1592" s="16">
        <v>45891</v>
      </c>
      <c r="F1592" s="14" t="s">
        <v>5731</v>
      </c>
      <c r="G1592" s="14"/>
      <c r="H1592" s="14" t="s">
        <v>5732</v>
      </c>
      <c r="I1592" s="15">
        <v>1878</v>
      </c>
      <c r="J1592" s="77">
        <v>2</v>
      </c>
      <c r="K1592" s="92"/>
    </row>
    <row r="1593" spans="1:11" ht="70" x14ac:dyDescent="0.25">
      <c r="A1593" s="14" t="s">
        <v>1505</v>
      </c>
      <c r="B1593" s="14" t="s">
        <v>5689</v>
      </c>
      <c r="C1593" s="14" t="s">
        <v>5733</v>
      </c>
      <c r="D1593" s="16">
        <v>45797</v>
      </c>
      <c r="E1593" s="16">
        <v>45891</v>
      </c>
      <c r="F1593" s="14" t="s">
        <v>5734</v>
      </c>
      <c r="G1593" s="14" t="s">
        <v>5701</v>
      </c>
      <c r="H1593" s="14" t="s">
        <v>5702</v>
      </c>
      <c r="I1593" s="15">
        <v>390</v>
      </c>
      <c r="J1593" s="77">
        <v>2</v>
      </c>
      <c r="K1593" s="92"/>
    </row>
    <row r="1594" spans="1:11" ht="20" x14ac:dyDescent="0.25">
      <c r="A1594" s="14" t="s">
        <v>1505</v>
      </c>
      <c r="B1594" s="14" t="s">
        <v>5735</v>
      </c>
      <c r="C1594" s="14" t="s">
        <v>5736</v>
      </c>
      <c r="D1594" s="16">
        <v>45895</v>
      </c>
      <c r="E1594" s="16"/>
      <c r="F1594" s="14" t="s">
        <v>5737</v>
      </c>
      <c r="G1594" s="14" t="s">
        <v>4103</v>
      </c>
      <c r="H1594" s="14" t="s">
        <v>4104</v>
      </c>
      <c r="I1594" s="15">
        <v>5020</v>
      </c>
      <c r="J1594" s="77">
        <v>3</v>
      </c>
      <c r="K1594" s="92"/>
    </row>
    <row r="1595" spans="1:11" ht="20" x14ac:dyDescent="0.25">
      <c r="A1595" s="14" t="s">
        <v>1505</v>
      </c>
      <c r="B1595" s="14" t="s">
        <v>5738</v>
      </c>
      <c r="C1595" s="14" t="s">
        <v>3070</v>
      </c>
      <c r="D1595" s="16">
        <v>45895</v>
      </c>
      <c r="E1595" s="16"/>
      <c r="F1595" s="14" t="s">
        <v>5739</v>
      </c>
      <c r="G1595" s="14" t="s">
        <v>2236</v>
      </c>
      <c r="H1595" s="14" t="s">
        <v>2237</v>
      </c>
      <c r="I1595" s="15">
        <v>2987.67</v>
      </c>
      <c r="J1595" s="77">
        <v>3</v>
      </c>
      <c r="K1595" s="92"/>
    </row>
    <row r="1596" spans="1:11" ht="20" x14ac:dyDescent="0.25">
      <c r="A1596" s="14" t="s">
        <v>1505</v>
      </c>
      <c r="B1596" s="14" t="s">
        <v>5740</v>
      </c>
      <c r="C1596" s="14" t="s">
        <v>5741</v>
      </c>
      <c r="D1596" s="16">
        <v>45895</v>
      </c>
      <c r="E1596" s="16"/>
      <c r="F1596" s="14" t="s">
        <v>5742</v>
      </c>
      <c r="G1596" s="14" t="s">
        <v>3500</v>
      </c>
      <c r="H1596" s="14" t="s">
        <v>3501</v>
      </c>
      <c r="I1596" s="15">
        <v>2950</v>
      </c>
      <c r="J1596" s="77">
        <v>2</v>
      </c>
      <c r="K1596" s="92"/>
    </row>
    <row r="1597" spans="1:11" ht="20" x14ac:dyDescent="0.25">
      <c r="A1597" s="14" t="s">
        <v>1505</v>
      </c>
      <c r="B1597" s="14" t="s">
        <v>5743</v>
      </c>
      <c r="C1597" s="14" t="s">
        <v>5744</v>
      </c>
      <c r="D1597" s="16">
        <v>45895</v>
      </c>
      <c r="E1597" s="16"/>
      <c r="F1597" s="14" t="s">
        <v>5745</v>
      </c>
      <c r="G1597" s="14" t="s">
        <v>3500</v>
      </c>
      <c r="H1597" s="14" t="s">
        <v>3501</v>
      </c>
      <c r="I1597" s="15">
        <v>2050</v>
      </c>
      <c r="J1597" s="77">
        <v>2</v>
      </c>
      <c r="K1597" s="92"/>
    </row>
    <row r="1598" spans="1:11" ht="20" x14ac:dyDescent="0.25">
      <c r="A1598" s="14" t="s">
        <v>1505</v>
      </c>
      <c r="B1598" s="14" t="s">
        <v>5746</v>
      </c>
      <c r="C1598" s="14" t="s">
        <v>5747</v>
      </c>
      <c r="D1598" s="16">
        <v>45896</v>
      </c>
      <c r="E1598" s="16"/>
      <c r="F1598" s="14" t="s">
        <v>5748</v>
      </c>
      <c r="G1598" s="14" t="s">
        <v>5371</v>
      </c>
      <c r="H1598" s="14" t="s">
        <v>5372</v>
      </c>
      <c r="I1598" s="15">
        <v>1350</v>
      </c>
      <c r="J1598" s="77">
        <v>5</v>
      </c>
      <c r="K1598" s="92"/>
    </row>
    <row r="1599" spans="1:11" ht="20" x14ac:dyDescent="0.25">
      <c r="A1599" s="14" t="s">
        <v>1505</v>
      </c>
      <c r="B1599" s="14" t="s">
        <v>5749</v>
      </c>
      <c r="C1599" s="14" t="s">
        <v>5750</v>
      </c>
      <c r="D1599" s="16">
        <v>45896</v>
      </c>
      <c r="E1599" s="16"/>
      <c r="F1599" s="14" t="s">
        <v>5751</v>
      </c>
      <c r="G1599" s="14" t="s">
        <v>3478</v>
      </c>
      <c r="H1599" s="14" t="s">
        <v>3479</v>
      </c>
      <c r="I1599" s="15">
        <v>940</v>
      </c>
      <c r="J1599" s="77">
        <v>3</v>
      </c>
      <c r="K1599" s="92"/>
    </row>
    <row r="1600" spans="1:11" ht="20" x14ac:dyDescent="0.25">
      <c r="A1600" s="14" t="s">
        <v>1505</v>
      </c>
      <c r="B1600" s="14" t="s">
        <v>5752</v>
      </c>
      <c r="C1600" s="14" t="s">
        <v>5753</v>
      </c>
      <c r="D1600" s="16">
        <v>45896</v>
      </c>
      <c r="E1600" s="16"/>
      <c r="F1600" s="14" t="s">
        <v>5754</v>
      </c>
      <c r="G1600" s="14" t="s">
        <v>5755</v>
      </c>
      <c r="H1600" s="14" t="s">
        <v>5756</v>
      </c>
      <c r="I1600" s="15">
        <v>300</v>
      </c>
      <c r="J1600" s="77">
        <v>5</v>
      </c>
      <c r="K1600" s="92"/>
    </row>
    <row r="1601" spans="1:11" ht="20" x14ac:dyDescent="0.25">
      <c r="A1601" s="14" t="s">
        <v>1505</v>
      </c>
      <c r="B1601" s="14" t="s">
        <v>5757</v>
      </c>
      <c r="C1601" s="14" t="s">
        <v>5758</v>
      </c>
      <c r="D1601" s="16">
        <v>45896</v>
      </c>
      <c r="E1601" s="16"/>
      <c r="F1601" s="14" t="s">
        <v>5759</v>
      </c>
      <c r="G1601" s="14" t="s">
        <v>2537</v>
      </c>
      <c r="H1601" s="14" t="s">
        <v>2538</v>
      </c>
      <c r="I1601" s="15">
        <v>1629.5</v>
      </c>
      <c r="J1601" s="77">
        <v>3</v>
      </c>
      <c r="K1601" s="92"/>
    </row>
    <row r="1602" spans="1:11" ht="20" x14ac:dyDescent="0.25">
      <c r="A1602" s="14" t="s">
        <v>1505</v>
      </c>
      <c r="B1602" s="14" t="s">
        <v>5760</v>
      </c>
      <c r="C1602" s="14" t="s">
        <v>3142</v>
      </c>
      <c r="D1602" s="16">
        <v>45896</v>
      </c>
      <c r="E1602" s="16"/>
      <c r="F1602" s="14" t="s">
        <v>5761</v>
      </c>
      <c r="G1602" s="14" t="s">
        <v>5762</v>
      </c>
      <c r="H1602" s="14" t="s">
        <v>5763</v>
      </c>
      <c r="I1602" s="15">
        <v>700</v>
      </c>
      <c r="J1602" s="77">
        <v>5</v>
      </c>
      <c r="K1602" s="92"/>
    </row>
    <row r="1603" spans="1:11" ht="12.5" x14ac:dyDescent="0.25">
      <c r="A1603" s="14" t="s">
        <v>1505</v>
      </c>
      <c r="B1603" s="14" t="s">
        <v>5764</v>
      </c>
      <c r="C1603" s="14" t="s">
        <v>5765</v>
      </c>
      <c r="D1603" s="16">
        <v>45896</v>
      </c>
      <c r="E1603" s="16"/>
      <c r="F1603" s="14" t="s">
        <v>5766</v>
      </c>
      <c r="G1603" s="14" t="s">
        <v>2193</v>
      </c>
      <c r="H1603" s="14" t="s">
        <v>2194</v>
      </c>
      <c r="I1603" s="15">
        <v>10.25</v>
      </c>
      <c r="J1603" s="77">
        <v>4</v>
      </c>
      <c r="K1603" s="92"/>
    </row>
    <row r="1604" spans="1:11" ht="20" x14ac:dyDescent="0.25">
      <c r="A1604" s="14" t="s">
        <v>1505</v>
      </c>
      <c r="B1604" s="14" t="s">
        <v>5767</v>
      </c>
      <c r="C1604" s="14" t="s">
        <v>5768</v>
      </c>
      <c r="D1604" s="16">
        <v>45896</v>
      </c>
      <c r="E1604" s="16"/>
      <c r="F1604" s="14" t="s">
        <v>5769</v>
      </c>
      <c r="G1604" s="14" t="s">
        <v>2537</v>
      </c>
      <c r="H1604" s="14" t="s">
        <v>2538</v>
      </c>
      <c r="I1604" s="15">
        <v>5660.5</v>
      </c>
      <c r="J1604" s="77">
        <v>5</v>
      </c>
      <c r="K1604" s="92"/>
    </row>
    <row r="1605" spans="1:11" ht="12.5" x14ac:dyDescent="0.25">
      <c r="A1605" s="14" t="s">
        <v>1505</v>
      </c>
      <c r="B1605" s="14" t="s">
        <v>5770</v>
      </c>
      <c r="C1605" s="14" t="s">
        <v>4582</v>
      </c>
      <c r="D1605" s="16">
        <v>45869</v>
      </c>
      <c r="E1605" s="16"/>
      <c r="F1605" s="14" t="s">
        <v>1593</v>
      </c>
      <c r="G1605" s="14" t="s">
        <v>1583</v>
      </c>
      <c r="H1605" s="14" t="s">
        <v>1584</v>
      </c>
      <c r="I1605" s="15">
        <v>7</v>
      </c>
      <c r="J1605" s="77">
        <v>4</v>
      </c>
      <c r="K1605" s="92"/>
    </row>
    <row r="1606" spans="1:11" ht="12.5" x14ac:dyDescent="0.25">
      <c r="A1606" s="14" t="s">
        <v>1505</v>
      </c>
      <c r="B1606" s="14" t="s">
        <v>5771</v>
      </c>
      <c r="C1606" s="14" t="s">
        <v>4584</v>
      </c>
      <c r="D1606" s="16">
        <v>45869</v>
      </c>
      <c r="E1606" s="16"/>
      <c r="F1606" s="14" t="s">
        <v>2674</v>
      </c>
      <c r="G1606" s="14" t="s">
        <v>1583</v>
      </c>
      <c r="H1606" s="14" t="s">
        <v>1584</v>
      </c>
      <c r="I1606" s="15">
        <v>62.75</v>
      </c>
      <c r="J1606" s="77">
        <v>4</v>
      </c>
      <c r="K1606" s="92"/>
    </row>
    <row r="1607" spans="1:11" ht="12.5" x14ac:dyDescent="0.25">
      <c r="A1607" s="14" t="s">
        <v>1505</v>
      </c>
      <c r="B1607" s="14" t="s">
        <v>5772</v>
      </c>
      <c r="C1607" s="14" t="s">
        <v>4586</v>
      </c>
      <c r="D1607" s="16">
        <v>45869</v>
      </c>
      <c r="E1607" s="16"/>
      <c r="F1607" s="14" t="s">
        <v>2677</v>
      </c>
      <c r="G1607" s="14" t="s">
        <v>1583</v>
      </c>
      <c r="H1607" s="14" t="s">
        <v>1584</v>
      </c>
      <c r="I1607" s="15">
        <v>0.2</v>
      </c>
      <c r="J1607" s="77">
        <v>4</v>
      </c>
      <c r="K1607" s="92"/>
    </row>
    <row r="1608" spans="1:11" ht="20" x14ac:dyDescent="0.25">
      <c r="A1608" s="14" t="s">
        <v>1505</v>
      </c>
      <c r="B1608" s="14" t="s">
        <v>5773</v>
      </c>
      <c r="C1608" s="14" t="s">
        <v>5774</v>
      </c>
      <c r="D1608" s="16">
        <v>45866</v>
      </c>
      <c r="E1608" s="16">
        <v>45901</v>
      </c>
      <c r="F1608" s="14" t="s">
        <v>5775</v>
      </c>
      <c r="G1608" s="14" t="s">
        <v>5776</v>
      </c>
      <c r="H1608" s="14" t="s">
        <v>5777</v>
      </c>
      <c r="I1608" s="15">
        <v>510.45</v>
      </c>
      <c r="J1608" s="77">
        <v>5</v>
      </c>
      <c r="K1608" s="92"/>
    </row>
    <row r="1609" spans="1:11" ht="60" x14ac:dyDescent="0.25">
      <c r="A1609" s="14" t="s">
        <v>1505</v>
      </c>
      <c r="B1609" s="14" t="s">
        <v>5778</v>
      </c>
      <c r="C1609" s="14" t="s">
        <v>4069</v>
      </c>
      <c r="D1609" s="16">
        <v>45838</v>
      </c>
      <c r="E1609" s="16">
        <v>45901</v>
      </c>
      <c r="F1609" s="14" t="s">
        <v>5779</v>
      </c>
      <c r="G1609" s="14" t="s">
        <v>5780</v>
      </c>
      <c r="H1609" s="14" t="s">
        <v>5781</v>
      </c>
      <c r="I1609" s="15">
        <v>305</v>
      </c>
      <c r="J1609" s="77">
        <v>2</v>
      </c>
      <c r="K1609" s="92"/>
    </row>
    <row r="1610" spans="1:11" ht="30" x14ac:dyDescent="0.25">
      <c r="A1610" s="14" t="s">
        <v>1505</v>
      </c>
      <c r="B1610" s="14" t="s">
        <v>5782</v>
      </c>
      <c r="C1610" s="14" t="s">
        <v>5783</v>
      </c>
      <c r="D1610" s="16">
        <v>45800</v>
      </c>
      <c r="E1610" s="16">
        <v>45901</v>
      </c>
      <c r="F1610" s="14" t="s">
        <v>5784</v>
      </c>
      <c r="G1610" s="14" t="s">
        <v>5389</v>
      </c>
      <c r="H1610" s="14" t="s">
        <v>5390</v>
      </c>
      <c r="I1610" s="15">
        <v>140</v>
      </c>
      <c r="J1610" s="77">
        <v>2</v>
      </c>
      <c r="K1610" s="92"/>
    </row>
    <row r="1611" spans="1:11" ht="12.5" x14ac:dyDescent="0.25">
      <c r="A1611" s="14" t="s">
        <v>1505</v>
      </c>
      <c r="B1611" s="14" t="s">
        <v>5785</v>
      </c>
      <c r="C1611" s="14" t="s">
        <v>5786</v>
      </c>
      <c r="D1611" s="16">
        <v>45901</v>
      </c>
      <c r="E1611" s="16"/>
      <c r="F1611" s="14" t="s">
        <v>5787</v>
      </c>
      <c r="G1611" s="14" t="s">
        <v>1835</v>
      </c>
      <c r="H1611" s="14" t="s">
        <v>1549</v>
      </c>
      <c r="I1611" s="15">
        <v>420.81</v>
      </c>
      <c r="J1611" s="77">
        <v>3</v>
      </c>
      <c r="K1611" s="92"/>
    </row>
    <row r="1612" spans="1:11" ht="20" x14ac:dyDescent="0.25">
      <c r="A1612" s="14" t="s">
        <v>1505</v>
      </c>
      <c r="B1612" s="14" t="s">
        <v>5788</v>
      </c>
      <c r="C1612" s="14" t="s">
        <v>5789</v>
      </c>
      <c r="D1612" s="16">
        <v>45901</v>
      </c>
      <c r="E1612" s="16"/>
      <c r="F1612" s="14" t="s">
        <v>5790</v>
      </c>
      <c r="G1612" s="14" t="s">
        <v>3984</v>
      </c>
      <c r="H1612" s="14" t="s">
        <v>5791</v>
      </c>
      <c r="I1612" s="15">
        <v>300</v>
      </c>
      <c r="J1612" s="77">
        <v>2</v>
      </c>
      <c r="K1612" s="92"/>
    </row>
    <row r="1613" spans="1:11" ht="120" x14ac:dyDescent="0.25">
      <c r="A1613" s="14" t="s">
        <v>1505</v>
      </c>
      <c r="B1613" s="14" t="s">
        <v>5792</v>
      </c>
      <c r="C1613" s="14" t="s">
        <v>5519</v>
      </c>
      <c r="D1613" s="16">
        <v>45804</v>
      </c>
      <c r="E1613" s="16">
        <v>45901</v>
      </c>
      <c r="F1613" s="14" t="s">
        <v>5793</v>
      </c>
      <c r="G1613" s="14"/>
      <c r="H1613" s="14" t="s">
        <v>5408</v>
      </c>
      <c r="I1613" s="15">
        <v>139</v>
      </c>
      <c r="J1613" s="77">
        <v>3</v>
      </c>
      <c r="K1613" s="92"/>
    </row>
    <row r="1614" spans="1:11" ht="120" x14ac:dyDescent="0.25">
      <c r="A1614" s="14" t="s">
        <v>1505</v>
      </c>
      <c r="B1614" s="14" t="s">
        <v>5792</v>
      </c>
      <c r="C1614" s="14" t="s">
        <v>5521</v>
      </c>
      <c r="D1614" s="16">
        <v>45810</v>
      </c>
      <c r="E1614" s="16">
        <v>45901</v>
      </c>
      <c r="F1614" s="14" t="s">
        <v>5794</v>
      </c>
      <c r="G1614" s="14"/>
      <c r="H1614" s="14" t="s">
        <v>5408</v>
      </c>
      <c r="I1614" s="15">
        <v>209.5</v>
      </c>
      <c r="J1614" s="77">
        <v>3</v>
      </c>
      <c r="K1614" s="92"/>
    </row>
    <row r="1615" spans="1:11" ht="100" x14ac:dyDescent="0.25">
      <c r="A1615" s="14" t="s">
        <v>1505</v>
      </c>
      <c r="B1615" s="14" t="s">
        <v>5792</v>
      </c>
      <c r="C1615" s="14" t="s">
        <v>5517</v>
      </c>
      <c r="D1615" s="16">
        <v>45805</v>
      </c>
      <c r="E1615" s="16">
        <v>45890</v>
      </c>
      <c r="F1615" s="14" t="s">
        <v>5795</v>
      </c>
      <c r="G1615" s="14"/>
      <c r="H1615" s="14" t="s">
        <v>2307</v>
      </c>
      <c r="I1615" s="15">
        <v>282.5</v>
      </c>
      <c r="J1615" s="77">
        <v>3</v>
      </c>
      <c r="K1615" s="92"/>
    </row>
    <row r="1616" spans="1:11" ht="110" x14ac:dyDescent="0.25">
      <c r="A1616" s="14" t="s">
        <v>1505</v>
      </c>
      <c r="B1616" s="14" t="s">
        <v>5792</v>
      </c>
      <c r="C1616" s="14" t="s">
        <v>5523</v>
      </c>
      <c r="D1616" s="16">
        <v>45820</v>
      </c>
      <c r="E1616" s="16">
        <v>45890</v>
      </c>
      <c r="F1616" s="14" t="s">
        <v>5796</v>
      </c>
      <c r="G1616" s="14"/>
      <c r="H1616" s="14" t="s">
        <v>5525</v>
      </c>
      <c r="I1616" s="15">
        <v>60</v>
      </c>
      <c r="J1616" s="77">
        <v>3</v>
      </c>
      <c r="K1616" s="92"/>
    </row>
    <row r="1617" spans="1:11" ht="90" x14ac:dyDescent="0.25">
      <c r="A1617" s="14" t="s">
        <v>1505</v>
      </c>
      <c r="B1617" s="14" t="s">
        <v>5792</v>
      </c>
      <c r="C1617" s="14" t="s">
        <v>5526</v>
      </c>
      <c r="D1617" s="16">
        <v>45820</v>
      </c>
      <c r="E1617" s="16">
        <v>45890</v>
      </c>
      <c r="F1617" s="14" t="s">
        <v>5797</v>
      </c>
      <c r="G1617" s="14"/>
      <c r="H1617" s="14" t="s">
        <v>5525</v>
      </c>
      <c r="I1617" s="15">
        <v>40</v>
      </c>
      <c r="J1617" s="77">
        <v>3</v>
      </c>
      <c r="K1617" s="92"/>
    </row>
    <row r="1618" spans="1:11" ht="12.5" x14ac:dyDescent="0.25">
      <c r="A1618" s="14" t="s">
        <v>1505</v>
      </c>
      <c r="B1618" s="14" t="s">
        <v>5798</v>
      </c>
      <c r="C1618" s="14" t="s">
        <v>5799</v>
      </c>
      <c r="D1618" s="16">
        <v>45900</v>
      </c>
      <c r="E1618" s="16"/>
      <c r="F1618" s="14" t="s">
        <v>1593</v>
      </c>
      <c r="G1618" s="14" t="s">
        <v>1583</v>
      </c>
      <c r="H1618" s="14" t="s">
        <v>1584</v>
      </c>
      <c r="I1618" s="15">
        <v>9.4499999999999993</v>
      </c>
      <c r="J1618" s="77">
        <v>4</v>
      </c>
      <c r="K1618" s="92"/>
    </row>
    <row r="1619" spans="1:11" ht="70" x14ac:dyDescent="0.25">
      <c r="A1619" s="14" t="s">
        <v>1505</v>
      </c>
      <c r="B1619" s="14" t="s">
        <v>5800</v>
      </c>
      <c r="C1619" s="14" t="s">
        <v>5800</v>
      </c>
      <c r="D1619" s="16">
        <v>45903</v>
      </c>
      <c r="E1619" s="16"/>
      <c r="F1619" s="14" t="s">
        <v>5801</v>
      </c>
      <c r="G1619" s="14"/>
      <c r="H1619" s="14" t="s">
        <v>5802</v>
      </c>
      <c r="I1619" s="15">
        <v>14.8</v>
      </c>
      <c r="J1619" s="77">
        <v>5</v>
      </c>
      <c r="K1619" s="92"/>
    </row>
    <row r="1620" spans="1:11" ht="70" x14ac:dyDescent="0.25">
      <c r="A1620" s="14" t="s">
        <v>1505</v>
      </c>
      <c r="B1620" s="14" t="s">
        <v>5803</v>
      </c>
      <c r="C1620" s="14" t="s">
        <v>5803</v>
      </c>
      <c r="D1620" s="16">
        <v>45903</v>
      </c>
      <c r="E1620" s="16"/>
      <c r="F1620" s="14" t="s">
        <v>5804</v>
      </c>
      <c r="G1620" s="14"/>
      <c r="H1620" s="14" t="s">
        <v>1624</v>
      </c>
      <c r="I1620" s="15">
        <v>139.71</v>
      </c>
      <c r="J1620" s="77">
        <v>5</v>
      </c>
      <c r="K1620" s="92"/>
    </row>
    <row r="1621" spans="1:11" ht="30" x14ac:dyDescent="0.25">
      <c r="A1621" s="14" t="s">
        <v>1505</v>
      </c>
      <c r="B1621" s="14" t="s">
        <v>5805</v>
      </c>
      <c r="C1621" s="14" t="s">
        <v>5806</v>
      </c>
      <c r="D1621" s="16">
        <v>45903</v>
      </c>
      <c r="E1621" s="16"/>
      <c r="F1621" s="14" t="s">
        <v>5807</v>
      </c>
      <c r="G1621" s="14" t="s">
        <v>5808</v>
      </c>
      <c r="H1621" s="14" t="s">
        <v>5809</v>
      </c>
      <c r="I1621" s="15">
        <v>1266.9000000000001</v>
      </c>
      <c r="J1621" s="77">
        <v>5</v>
      </c>
      <c r="K1621" s="92"/>
    </row>
    <row r="1622" spans="1:11" ht="100" x14ac:dyDescent="0.25">
      <c r="A1622" s="14" t="s">
        <v>1505</v>
      </c>
      <c r="B1622" s="14" t="s">
        <v>5810</v>
      </c>
      <c r="C1622" s="14" t="s">
        <v>2125</v>
      </c>
      <c r="D1622" s="16">
        <v>45735</v>
      </c>
      <c r="E1622" s="16">
        <v>45903</v>
      </c>
      <c r="F1622" s="14" t="s">
        <v>5811</v>
      </c>
      <c r="G1622" s="14"/>
      <c r="H1622" s="14" t="s">
        <v>5812</v>
      </c>
      <c r="I1622" s="15">
        <v>85.68</v>
      </c>
      <c r="J1622" s="77">
        <v>3</v>
      </c>
      <c r="K1622" s="92"/>
    </row>
    <row r="1623" spans="1:11" ht="60" x14ac:dyDescent="0.25">
      <c r="A1623" s="14" t="s">
        <v>1505</v>
      </c>
      <c r="B1623" s="14" t="s">
        <v>5810</v>
      </c>
      <c r="C1623" s="14" t="s">
        <v>5813</v>
      </c>
      <c r="D1623" s="16">
        <v>45688</v>
      </c>
      <c r="E1623" s="16">
        <v>45903</v>
      </c>
      <c r="F1623" s="14" t="s">
        <v>5814</v>
      </c>
      <c r="G1623" s="14" t="s">
        <v>2579</v>
      </c>
      <c r="H1623" s="14" t="s">
        <v>2580</v>
      </c>
      <c r="I1623" s="15">
        <v>35.76</v>
      </c>
      <c r="J1623" s="77">
        <v>3</v>
      </c>
      <c r="K1623" s="92"/>
    </row>
    <row r="1624" spans="1:11" ht="100" x14ac:dyDescent="0.25">
      <c r="A1624" s="14" t="s">
        <v>1505</v>
      </c>
      <c r="B1624" s="14" t="s">
        <v>5810</v>
      </c>
      <c r="C1624" s="14" t="s">
        <v>5815</v>
      </c>
      <c r="D1624" s="16">
        <v>45735</v>
      </c>
      <c r="E1624" s="16">
        <v>45903</v>
      </c>
      <c r="F1624" s="14" t="s">
        <v>5816</v>
      </c>
      <c r="G1624" s="14"/>
      <c r="H1624" s="14" t="s">
        <v>5812</v>
      </c>
      <c r="I1624" s="15">
        <v>85.66</v>
      </c>
      <c r="J1624" s="77">
        <v>3</v>
      </c>
      <c r="K1624" s="92"/>
    </row>
    <row r="1625" spans="1:11" ht="100" x14ac:dyDescent="0.25">
      <c r="A1625" s="14" t="s">
        <v>1505</v>
      </c>
      <c r="B1625" s="14" t="s">
        <v>5810</v>
      </c>
      <c r="C1625" s="14" t="s">
        <v>5817</v>
      </c>
      <c r="D1625" s="16">
        <v>45735</v>
      </c>
      <c r="E1625" s="16">
        <v>45903</v>
      </c>
      <c r="F1625" s="14" t="s">
        <v>5818</v>
      </c>
      <c r="G1625" s="14"/>
      <c r="H1625" s="14" t="s">
        <v>5812</v>
      </c>
      <c r="I1625" s="15">
        <v>21.9</v>
      </c>
      <c r="J1625" s="77">
        <v>3</v>
      </c>
      <c r="K1625" s="92"/>
    </row>
    <row r="1626" spans="1:11" ht="12.5" x14ac:dyDescent="0.25">
      <c r="A1626" s="14" t="s">
        <v>1505</v>
      </c>
      <c r="B1626" s="14" t="s">
        <v>5819</v>
      </c>
      <c r="C1626" s="14" t="s">
        <v>5820</v>
      </c>
      <c r="D1626" s="16">
        <v>45903</v>
      </c>
      <c r="E1626" s="16"/>
      <c r="F1626" s="14" t="s">
        <v>3364</v>
      </c>
      <c r="G1626" s="14" t="s">
        <v>2202</v>
      </c>
      <c r="H1626" s="14" t="s">
        <v>2203</v>
      </c>
      <c r="I1626" s="15">
        <v>166.64</v>
      </c>
      <c r="J1626" s="77">
        <v>4</v>
      </c>
      <c r="K1626" s="92"/>
    </row>
    <row r="1627" spans="1:11" ht="20" x14ac:dyDescent="0.25">
      <c r="A1627" s="14" t="s">
        <v>1505</v>
      </c>
      <c r="B1627" s="14" t="s">
        <v>5821</v>
      </c>
      <c r="C1627" s="14" t="s">
        <v>5822</v>
      </c>
      <c r="D1627" s="16">
        <v>45903</v>
      </c>
      <c r="E1627" s="16"/>
      <c r="F1627" s="14" t="s">
        <v>5823</v>
      </c>
      <c r="G1627" s="14" t="s">
        <v>1787</v>
      </c>
      <c r="H1627" s="14" t="s">
        <v>5824</v>
      </c>
      <c r="I1627" s="15">
        <v>46</v>
      </c>
      <c r="J1627" s="77">
        <v>3</v>
      </c>
      <c r="K1627" s="92"/>
    </row>
    <row r="1628" spans="1:11" ht="20" x14ac:dyDescent="0.25">
      <c r="A1628" s="14" t="s">
        <v>1505</v>
      </c>
      <c r="B1628" s="14" t="s">
        <v>5825</v>
      </c>
      <c r="C1628" s="14" t="s">
        <v>5826</v>
      </c>
      <c r="D1628" s="16">
        <v>45903</v>
      </c>
      <c r="E1628" s="16"/>
      <c r="F1628" s="14" t="s">
        <v>5827</v>
      </c>
      <c r="G1628" s="14" t="s">
        <v>5828</v>
      </c>
      <c r="H1628" s="14" t="s">
        <v>5829</v>
      </c>
      <c r="I1628" s="15">
        <v>600</v>
      </c>
      <c r="J1628" s="77">
        <v>5</v>
      </c>
      <c r="K1628" s="92"/>
    </row>
    <row r="1629" spans="1:11" ht="30" x14ac:dyDescent="0.25">
      <c r="A1629" s="14" t="s">
        <v>1505</v>
      </c>
      <c r="B1629" s="14" t="s">
        <v>5830</v>
      </c>
      <c r="C1629" s="14" t="s">
        <v>5831</v>
      </c>
      <c r="D1629" s="16">
        <v>45903</v>
      </c>
      <c r="E1629" s="16"/>
      <c r="F1629" s="14" t="s">
        <v>5832</v>
      </c>
      <c r="G1629" s="14" t="s">
        <v>4005</v>
      </c>
      <c r="H1629" s="14" t="s">
        <v>4006</v>
      </c>
      <c r="I1629" s="15">
        <v>825</v>
      </c>
      <c r="J1629" s="77">
        <v>2</v>
      </c>
      <c r="K1629" s="92"/>
    </row>
    <row r="1630" spans="1:11" ht="40" x14ac:dyDescent="0.25">
      <c r="A1630" s="14" t="s">
        <v>1505</v>
      </c>
      <c r="B1630" s="14" t="s">
        <v>5833</v>
      </c>
      <c r="C1630" s="14" t="s">
        <v>1987</v>
      </c>
      <c r="D1630" s="16">
        <v>45903</v>
      </c>
      <c r="E1630" s="16"/>
      <c r="F1630" s="14" t="s">
        <v>5834</v>
      </c>
      <c r="G1630" s="14" t="s">
        <v>1799</v>
      </c>
      <c r="H1630" s="14" t="s">
        <v>1956</v>
      </c>
      <c r="I1630" s="15">
        <v>1836.74</v>
      </c>
      <c r="J1630" s="77">
        <v>4</v>
      </c>
      <c r="K1630" s="92"/>
    </row>
    <row r="1631" spans="1:11" ht="12.5" x14ac:dyDescent="0.25">
      <c r="A1631" s="14" t="s">
        <v>1505</v>
      </c>
      <c r="B1631" s="14" t="s">
        <v>5835</v>
      </c>
      <c r="C1631" s="14" t="s">
        <v>5836</v>
      </c>
      <c r="D1631" s="16">
        <v>45903</v>
      </c>
      <c r="E1631" s="16"/>
      <c r="F1631" s="14" t="s">
        <v>5837</v>
      </c>
      <c r="G1631" s="14" t="s">
        <v>5838</v>
      </c>
      <c r="H1631" s="14" t="s">
        <v>5839</v>
      </c>
      <c r="I1631" s="15">
        <v>1053</v>
      </c>
      <c r="J1631" s="77">
        <v>5</v>
      </c>
      <c r="K1631" s="92"/>
    </row>
    <row r="1632" spans="1:11" ht="20" x14ac:dyDescent="0.25">
      <c r="A1632" s="14" t="s">
        <v>1505</v>
      </c>
      <c r="B1632" s="14" t="s">
        <v>5840</v>
      </c>
      <c r="C1632" s="14" t="s">
        <v>5841</v>
      </c>
      <c r="D1632" s="16">
        <v>45903</v>
      </c>
      <c r="E1632" s="16"/>
      <c r="F1632" s="14" t="s">
        <v>5842</v>
      </c>
      <c r="G1632" s="14" t="s">
        <v>5843</v>
      </c>
      <c r="H1632" s="14" t="s">
        <v>5844</v>
      </c>
      <c r="I1632" s="15">
        <v>1810.78</v>
      </c>
      <c r="J1632" s="77">
        <v>5</v>
      </c>
      <c r="K1632" s="92"/>
    </row>
    <row r="1633" spans="1:11" ht="40" x14ac:dyDescent="0.25">
      <c r="A1633" s="14" t="s">
        <v>1505</v>
      </c>
      <c r="B1633" s="14" t="s">
        <v>5845</v>
      </c>
      <c r="C1633" s="14" t="s">
        <v>5846</v>
      </c>
      <c r="D1633" s="16">
        <v>45719</v>
      </c>
      <c r="E1633" s="16">
        <v>45903</v>
      </c>
      <c r="F1633" s="14" t="s">
        <v>5847</v>
      </c>
      <c r="G1633" s="14" t="s">
        <v>5229</v>
      </c>
      <c r="H1633" s="14" t="s">
        <v>5230</v>
      </c>
      <c r="I1633" s="15">
        <v>1130</v>
      </c>
      <c r="J1633" s="77">
        <v>3</v>
      </c>
      <c r="K1633" s="92"/>
    </row>
    <row r="1634" spans="1:11" ht="50" x14ac:dyDescent="0.25">
      <c r="A1634" s="14" t="s">
        <v>1505</v>
      </c>
      <c r="B1634" s="14" t="s">
        <v>5845</v>
      </c>
      <c r="C1634" s="14" t="s">
        <v>5848</v>
      </c>
      <c r="D1634" s="16">
        <v>45702</v>
      </c>
      <c r="E1634" s="16">
        <v>45903</v>
      </c>
      <c r="F1634" s="14" t="s">
        <v>5849</v>
      </c>
      <c r="G1634" s="14"/>
      <c r="H1634" s="14" t="s">
        <v>5850</v>
      </c>
      <c r="I1634" s="15">
        <v>323</v>
      </c>
      <c r="J1634" s="77">
        <v>3</v>
      </c>
      <c r="K1634" s="92"/>
    </row>
    <row r="1635" spans="1:11" ht="20" x14ac:dyDescent="0.25">
      <c r="A1635" s="14" t="s">
        <v>1505</v>
      </c>
      <c r="B1635" s="14" t="s">
        <v>5851</v>
      </c>
      <c r="C1635" s="14" t="s">
        <v>5852</v>
      </c>
      <c r="D1635" s="16">
        <v>45903</v>
      </c>
      <c r="E1635" s="16"/>
      <c r="F1635" s="14" t="s">
        <v>5853</v>
      </c>
      <c r="G1635" s="14" t="s">
        <v>2212</v>
      </c>
      <c r="H1635" s="14" t="s">
        <v>2213</v>
      </c>
      <c r="I1635" s="15">
        <v>394.8</v>
      </c>
      <c r="J1635" s="77">
        <v>2</v>
      </c>
      <c r="K1635" s="92"/>
    </row>
    <row r="1636" spans="1:11" ht="30" x14ac:dyDescent="0.25">
      <c r="A1636" s="14" t="s">
        <v>1505</v>
      </c>
      <c r="B1636" s="14" t="s">
        <v>5854</v>
      </c>
      <c r="C1636" s="14" t="s">
        <v>5855</v>
      </c>
      <c r="D1636" s="16">
        <v>45903</v>
      </c>
      <c r="E1636" s="16"/>
      <c r="F1636" s="14" t="s">
        <v>5856</v>
      </c>
      <c r="G1636" s="14" t="s">
        <v>2212</v>
      </c>
      <c r="H1636" s="14" t="s">
        <v>2213</v>
      </c>
      <c r="I1636" s="15">
        <v>31.5</v>
      </c>
      <c r="J1636" s="77">
        <v>2</v>
      </c>
      <c r="K1636" s="92"/>
    </row>
    <row r="1637" spans="1:11" ht="50" x14ac:dyDescent="0.25">
      <c r="A1637" s="14" t="s">
        <v>1505</v>
      </c>
      <c r="B1637" s="14" t="s">
        <v>5857</v>
      </c>
      <c r="C1637" s="14" t="s">
        <v>5858</v>
      </c>
      <c r="D1637" s="16">
        <v>45827</v>
      </c>
      <c r="E1637" s="16">
        <v>45903</v>
      </c>
      <c r="F1637" s="14" t="s">
        <v>5859</v>
      </c>
      <c r="G1637" s="14" t="s">
        <v>5860</v>
      </c>
      <c r="H1637" s="14" t="s">
        <v>5861</v>
      </c>
      <c r="I1637" s="15">
        <v>109.25</v>
      </c>
      <c r="J1637" s="77">
        <v>2</v>
      </c>
      <c r="K1637" s="92"/>
    </row>
    <row r="1638" spans="1:11" ht="50" x14ac:dyDescent="0.25">
      <c r="A1638" s="14" t="s">
        <v>1505</v>
      </c>
      <c r="B1638" s="14" t="s">
        <v>5857</v>
      </c>
      <c r="C1638" s="14" t="s">
        <v>5862</v>
      </c>
      <c r="D1638" s="16">
        <v>45848</v>
      </c>
      <c r="E1638" s="16">
        <v>45903</v>
      </c>
      <c r="F1638" s="14" t="s">
        <v>5863</v>
      </c>
      <c r="G1638" s="14" t="s">
        <v>5864</v>
      </c>
      <c r="H1638" s="14" t="s">
        <v>5865</v>
      </c>
      <c r="I1638" s="15">
        <v>29.99</v>
      </c>
      <c r="J1638" s="77">
        <v>2</v>
      </c>
      <c r="K1638" s="92"/>
    </row>
    <row r="1639" spans="1:11" ht="50" x14ac:dyDescent="0.25">
      <c r="A1639" s="14" t="s">
        <v>1505</v>
      </c>
      <c r="B1639" s="14" t="s">
        <v>5857</v>
      </c>
      <c r="C1639" s="14" t="s">
        <v>5866</v>
      </c>
      <c r="D1639" s="16">
        <v>45840</v>
      </c>
      <c r="E1639" s="16">
        <v>45903</v>
      </c>
      <c r="F1639" s="14" t="s">
        <v>5867</v>
      </c>
      <c r="G1639" s="14" t="s">
        <v>5868</v>
      </c>
      <c r="H1639" s="14" t="s">
        <v>5869</v>
      </c>
      <c r="I1639" s="15">
        <v>36</v>
      </c>
      <c r="J1639" s="77">
        <v>2</v>
      </c>
      <c r="K1639" s="92"/>
    </row>
    <row r="1640" spans="1:11" ht="40" x14ac:dyDescent="0.25">
      <c r="A1640" s="14" t="s">
        <v>1505</v>
      </c>
      <c r="B1640" s="14" t="s">
        <v>5857</v>
      </c>
      <c r="C1640" s="14" t="s">
        <v>5870</v>
      </c>
      <c r="D1640" s="16" t="s">
        <v>5871</v>
      </c>
      <c r="E1640" s="16">
        <v>45903</v>
      </c>
      <c r="F1640" s="14" t="s">
        <v>5872</v>
      </c>
      <c r="G1640" s="14" t="s">
        <v>5873</v>
      </c>
      <c r="H1640" s="14" t="s">
        <v>5874</v>
      </c>
      <c r="I1640" s="15">
        <v>127.1</v>
      </c>
      <c r="J1640" s="77">
        <v>2</v>
      </c>
      <c r="K1640" s="92"/>
    </row>
    <row r="1641" spans="1:11" ht="40" x14ac:dyDescent="0.25">
      <c r="A1641" s="14" t="s">
        <v>1505</v>
      </c>
      <c r="B1641" s="14" t="s">
        <v>5857</v>
      </c>
      <c r="C1641" s="14" t="s">
        <v>5875</v>
      </c>
      <c r="D1641" s="16">
        <v>45798</v>
      </c>
      <c r="E1641" s="16">
        <v>45903</v>
      </c>
      <c r="F1641" s="14" t="s">
        <v>5876</v>
      </c>
      <c r="G1641" s="14" t="s">
        <v>2502</v>
      </c>
      <c r="H1641" s="14" t="s">
        <v>2503</v>
      </c>
      <c r="I1641" s="15">
        <v>496</v>
      </c>
      <c r="J1641" s="77">
        <v>2</v>
      </c>
      <c r="K1641" s="92"/>
    </row>
    <row r="1642" spans="1:11" ht="40" x14ac:dyDescent="0.25">
      <c r="A1642" s="14" t="s">
        <v>1505</v>
      </c>
      <c r="B1642" s="14" t="s">
        <v>5857</v>
      </c>
      <c r="C1642" s="14" t="s">
        <v>5877</v>
      </c>
      <c r="D1642" s="16">
        <v>45806</v>
      </c>
      <c r="E1642" s="16">
        <v>45903</v>
      </c>
      <c r="F1642" s="14" t="s">
        <v>5872</v>
      </c>
      <c r="G1642" s="14" t="s">
        <v>5878</v>
      </c>
      <c r="H1642" s="14" t="s">
        <v>5879</v>
      </c>
      <c r="I1642" s="15">
        <v>404</v>
      </c>
      <c r="J1642" s="77">
        <v>2</v>
      </c>
      <c r="K1642" s="92"/>
    </row>
    <row r="1643" spans="1:11" ht="40" x14ac:dyDescent="0.25">
      <c r="A1643" s="14" t="s">
        <v>1505</v>
      </c>
      <c r="B1643" s="14" t="s">
        <v>5857</v>
      </c>
      <c r="C1643" s="14" t="s">
        <v>5880</v>
      </c>
      <c r="D1643" s="16">
        <v>45824</v>
      </c>
      <c r="E1643" s="16">
        <v>45903</v>
      </c>
      <c r="F1643" s="14" t="s">
        <v>5872</v>
      </c>
      <c r="G1643" s="14" t="s">
        <v>5194</v>
      </c>
      <c r="H1643" s="14" t="s">
        <v>5195</v>
      </c>
      <c r="I1643" s="15">
        <v>200.76</v>
      </c>
      <c r="J1643" s="77">
        <v>2</v>
      </c>
      <c r="K1643" s="92"/>
    </row>
    <row r="1644" spans="1:11" ht="50" x14ac:dyDescent="0.25">
      <c r="A1644" s="14" t="s">
        <v>1505</v>
      </c>
      <c r="B1644" s="14" t="s">
        <v>5857</v>
      </c>
      <c r="C1644" s="14" t="s">
        <v>5881</v>
      </c>
      <c r="D1644" s="16">
        <v>45859</v>
      </c>
      <c r="E1644" s="16">
        <v>45903</v>
      </c>
      <c r="F1644" s="14" t="s">
        <v>5882</v>
      </c>
      <c r="G1644" s="14" t="s">
        <v>5868</v>
      </c>
      <c r="H1644" s="14" t="s">
        <v>5869</v>
      </c>
      <c r="I1644" s="15">
        <v>32.4</v>
      </c>
      <c r="J1644" s="77">
        <v>2</v>
      </c>
      <c r="K1644" s="92"/>
    </row>
    <row r="1645" spans="1:11" ht="40" x14ac:dyDescent="0.25">
      <c r="A1645" s="14" t="s">
        <v>1505</v>
      </c>
      <c r="B1645" s="14" t="s">
        <v>5883</v>
      </c>
      <c r="C1645" s="14" t="s">
        <v>5884</v>
      </c>
      <c r="D1645" s="16">
        <v>45888</v>
      </c>
      <c r="E1645" s="16">
        <v>45903</v>
      </c>
      <c r="F1645" s="14" t="s">
        <v>5885</v>
      </c>
      <c r="G1645" s="14" t="s">
        <v>5886</v>
      </c>
      <c r="H1645" s="14" t="s">
        <v>1847</v>
      </c>
      <c r="I1645" s="15">
        <v>98.4</v>
      </c>
      <c r="J1645" s="77">
        <v>4</v>
      </c>
      <c r="K1645" s="92"/>
    </row>
    <row r="1646" spans="1:11" ht="20" x14ac:dyDescent="0.25">
      <c r="A1646" s="14" t="s">
        <v>1505</v>
      </c>
      <c r="B1646" s="14" t="s">
        <v>5887</v>
      </c>
      <c r="C1646" s="14" t="s">
        <v>5887</v>
      </c>
      <c r="D1646" s="16">
        <v>45925</v>
      </c>
      <c r="E1646" s="16"/>
      <c r="F1646" s="14" t="s">
        <v>5888</v>
      </c>
      <c r="G1646" s="14"/>
      <c r="H1646" s="14" t="s">
        <v>1534</v>
      </c>
      <c r="I1646" s="15">
        <v>22.63</v>
      </c>
      <c r="J1646" s="77">
        <v>4</v>
      </c>
      <c r="K1646" s="92"/>
    </row>
    <row r="1647" spans="1:11" ht="12.5" x14ac:dyDescent="0.25">
      <c r="A1647" s="14" t="s">
        <v>1505</v>
      </c>
      <c r="B1647" s="14" t="s">
        <v>5889</v>
      </c>
      <c r="C1647" s="14" t="s">
        <v>5890</v>
      </c>
      <c r="D1647" s="16">
        <v>45903</v>
      </c>
      <c r="E1647" s="16"/>
      <c r="F1647" s="14" t="s">
        <v>5891</v>
      </c>
      <c r="G1647" s="14" t="s">
        <v>1835</v>
      </c>
      <c r="H1647" s="14" t="s">
        <v>1549</v>
      </c>
      <c r="I1647" s="15">
        <v>879.09</v>
      </c>
      <c r="J1647" s="77">
        <v>3</v>
      </c>
      <c r="K1647" s="92"/>
    </row>
    <row r="1648" spans="1:11" ht="12.5" x14ac:dyDescent="0.25">
      <c r="A1648" s="14" t="s">
        <v>1505</v>
      </c>
      <c r="B1648" s="14" t="s">
        <v>5892</v>
      </c>
      <c r="C1648" s="14" t="s">
        <v>5893</v>
      </c>
      <c r="D1648" s="16">
        <v>45903</v>
      </c>
      <c r="E1648" s="16"/>
      <c r="F1648" s="14" t="s">
        <v>5894</v>
      </c>
      <c r="G1648" s="14" t="s">
        <v>1835</v>
      </c>
      <c r="H1648" s="14" t="s">
        <v>1549</v>
      </c>
      <c r="I1648" s="15">
        <v>925.1</v>
      </c>
      <c r="J1648" s="77">
        <v>3</v>
      </c>
      <c r="K1648" s="92"/>
    </row>
    <row r="1649" spans="1:11" ht="12.5" x14ac:dyDescent="0.25">
      <c r="A1649" s="14" t="s">
        <v>1505</v>
      </c>
      <c r="B1649" s="14" t="s">
        <v>5895</v>
      </c>
      <c r="C1649" s="14" t="s">
        <v>5896</v>
      </c>
      <c r="D1649" s="16">
        <v>45903</v>
      </c>
      <c r="E1649" s="16"/>
      <c r="F1649" s="14" t="s">
        <v>5897</v>
      </c>
      <c r="G1649" s="14" t="s">
        <v>1835</v>
      </c>
      <c r="H1649" s="14" t="s">
        <v>1549</v>
      </c>
      <c r="I1649" s="15">
        <v>278.83</v>
      </c>
      <c r="J1649" s="77">
        <v>3</v>
      </c>
      <c r="K1649" s="92"/>
    </row>
    <row r="1650" spans="1:11" ht="12.5" x14ac:dyDescent="0.25">
      <c r="A1650" s="14" t="s">
        <v>1505</v>
      </c>
      <c r="B1650" s="14" t="s">
        <v>5898</v>
      </c>
      <c r="C1650" s="14" t="s">
        <v>5899</v>
      </c>
      <c r="D1650" s="16">
        <v>45903</v>
      </c>
      <c r="E1650" s="16"/>
      <c r="F1650" s="14" t="s">
        <v>5900</v>
      </c>
      <c r="G1650" s="14" t="s">
        <v>1835</v>
      </c>
      <c r="H1650" s="14" t="s">
        <v>1549</v>
      </c>
      <c r="I1650" s="15">
        <v>706.41</v>
      </c>
      <c r="J1650" s="77">
        <v>3</v>
      </c>
      <c r="K1650" s="92"/>
    </row>
    <row r="1651" spans="1:11" ht="12.5" x14ac:dyDescent="0.25">
      <c r="A1651" s="14" t="s">
        <v>1505</v>
      </c>
      <c r="B1651" s="14" t="s">
        <v>5901</v>
      </c>
      <c r="C1651" s="14" t="s">
        <v>5902</v>
      </c>
      <c r="D1651" s="16">
        <v>45903</v>
      </c>
      <c r="E1651" s="16"/>
      <c r="F1651" s="14" t="s">
        <v>5903</v>
      </c>
      <c r="G1651" s="14" t="s">
        <v>1835</v>
      </c>
      <c r="H1651" s="14" t="s">
        <v>1549</v>
      </c>
      <c r="I1651" s="15">
        <v>977.46</v>
      </c>
      <c r="J1651" s="77">
        <v>3</v>
      </c>
      <c r="K1651" s="92"/>
    </row>
    <row r="1652" spans="1:11" ht="12.5" x14ac:dyDescent="0.25">
      <c r="A1652" s="14" t="s">
        <v>1505</v>
      </c>
      <c r="B1652" s="14" t="s">
        <v>5904</v>
      </c>
      <c r="C1652" s="14" t="s">
        <v>5905</v>
      </c>
      <c r="D1652" s="16">
        <v>45903</v>
      </c>
      <c r="E1652" s="16"/>
      <c r="F1652" s="14" t="s">
        <v>5906</v>
      </c>
      <c r="G1652" s="14" t="s">
        <v>1835</v>
      </c>
      <c r="H1652" s="14" t="s">
        <v>1549</v>
      </c>
      <c r="I1652" s="15">
        <v>785.45</v>
      </c>
      <c r="J1652" s="77">
        <v>3</v>
      </c>
      <c r="K1652" s="92"/>
    </row>
    <row r="1653" spans="1:11" ht="12.5" x14ac:dyDescent="0.25">
      <c r="A1653" s="14" t="s">
        <v>1505</v>
      </c>
      <c r="B1653" s="14" t="s">
        <v>5907</v>
      </c>
      <c r="C1653" s="14" t="s">
        <v>5908</v>
      </c>
      <c r="D1653" s="16">
        <v>45903</v>
      </c>
      <c r="E1653" s="16"/>
      <c r="F1653" s="14" t="s">
        <v>5909</v>
      </c>
      <c r="G1653" s="14" t="s">
        <v>1835</v>
      </c>
      <c r="H1653" s="14" t="s">
        <v>1549</v>
      </c>
      <c r="I1653" s="15">
        <v>847.68</v>
      </c>
      <c r="J1653" s="77">
        <v>3</v>
      </c>
      <c r="K1653" s="92"/>
    </row>
    <row r="1654" spans="1:11" ht="12.5" x14ac:dyDescent="0.25">
      <c r="A1654" s="14" t="s">
        <v>1505</v>
      </c>
      <c r="B1654" s="14" t="s">
        <v>5910</v>
      </c>
      <c r="C1654" s="14" t="s">
        <v>5911</v>
      </c>
      <c r="D1654" s="16">
        <v>45903</v>
      </c>
      <c r="E1654" s="16"/>
      <c r="F1654" s="14" t="s">
        <v>5912</v>
      </c>
      <c r="G1654" s="14" t="s">
        <v>1835</v>
      </c>
      <c r="H1654" s="14" t="s">
        <v>1549</v>
      </c>
      <c r="I1654" s="15">
        <v>672.18</v>
      </c>
      <c r="J1654" s="77">
        <v>3</v>
      </c>
      <c r="K1654" s="92"/>
    </row>
    <row r="1655" spans="1:11" ht="12.5" x14ac:dyDescent="0.25">
      <c r="A1655" s="14" t="s">
        <v>1505</v>
      </c>
      <c r="B1655" s="14" t="s">
        <v>5913</v>
      </c>
      <c r="C1655" s="14" t="s">
        <v>5914</v>
      </c>
      <c r="D1655" s="16">
        <v>45903</v>
      </c>
      <c r="E1655" s="16"/>
      <c r="F1655" s="14" t="s">
        <v>5915</v>
      </c>
      <c r="G1655" s="14" t="s">
        <v>1835</v>
      </c>
      <c r="H1655" s="14" t="s">
        <v>1549</v>
      </c>
      <c r="I1655" s="15">
        <v>627.91999999999996</v>
      </c>
      <c r="J1655" s="77">
        <v>3</v>
      </c>
      <c r="K1655" s="92"/>
    </row>
    <row r="1656" spans="1:11" ht="12.5" x14ac:dyDescent="0.25">
      <c r="A1656" s="14" t="s">
        <v>1505</v>
      </c>
      <c r="B1656" s="14" t="s">
        <v>5916</v>
      </c>
      <c r="C1656" s="14" t="s">
        <v>5917</v>
      </c>
      <c r="D1656" s="16">
        <v>45903</v>
      </c>
      <c r="E1656" s="16"/>
      <c r="F1656" s="14" t="s">
        <v>5903</v>
      </c>
      <c r="G1656" s="14" t="s">
        <v>1835</v>
      </c>
      <c r="H1656" s="14" t="s">
        <v>1549</v>
      </c>
      <c r="I1656" s="15">
        <v>879.09</v>
      </c>
      <c r="J1656" s="77">
        <v>3</v>
      </c>
      <c r="K1656" s="92"/>
    </row>
    <row r="1657" spans="1:11" ht="12.5" x14ac:dyDescent="0.25">
      <c r="A1657" s="14" t="s">
        <v>1505</v>
      </c>
      <c r="B1657" s="14" t="s">
        <v>5918</v>
      </c>
      <c r="C1657" s="14" t="s">
        <v>5919</v>
      </c>
      <c r="D1657" s="16">
        <v>45903</v>
      </c>
      <c r="E1657" s="16"/>
      <c r="F1657" s="14" t="s">
        <v>5920</v>
      </c>
      <c r="G1657" s="14" t="s">
        <v>1835</v>
      </c>
      <c r="H1657" s="14" t="s">
        <v>1549</v>
      </c>
      <c r="I1657" s="15">
        <v>207.77</v>
      </c>
      <c r="J1657" s="77">
        <v>3</v>
      </c>
      <c r="K1657" s="92"/>
    </row>
    <row r="1658" spans="1:11" ht="12.5" x14ac:dyDescent="0.25">
      <c r="A1658" s="14" t="s">
        <v>1505</v>
      </c>
      <c r="B1658" s="14" t="s">
        <v>5921</v>
      </c>
      <c r="C1658" s="14" t="s">
        <v>5922</v>
      </c>
      <c r="D1658" s="16">
        <v>45903</v>
      </c>
      <c r="E1658" s="16"/>
      <c r="F1658" s="14" t="s">
        <v>5923</v>
      </c>
      <c r="G1658" s="14" t="s">
        <v>1835</v>
      </c>
      <c r="H1658" s="14" t="s">
        <v>1549</v>
      </c>
      <c r="I1658" s="15">
        <v>174.91</v>
      </c>
      <c r="J1658" s="77">
        <v>3</v>
      </c>
      <c r="K1658" s="92"/>
    </row>
    <row r="1659" spans="1:11" ht="20" x14ac:dyDescent="0.25">
      <c r="A1659" s="14" t="s">
        <v>1505</v>
      </c>
      <c r="B1659" s="14" t="s">
        <v>5924</v>
      </c>
      <c r="C1659" s="14" t="s">
        <v>5925</v>
      </c>
      <c r="D1659" s="16">
        <v>45903</v>
      </c>
      <c r="E1659" s="16"/>
      <c r="F1659" s="14" t="s">
        <v>5926</v>
      </c>
      <c r="G1659" s="14" t="s">
        <v>1835</v>
      </c>
      <c r="H1659" s="14" t="s">
        <v>1549</v>
      </c>
      <c r="I1659" s="15">
        <v>334.89</v>
      </c>
      <c r="J1659" s="77">
        <v>3</v>
      </c>
      <c r="K1659" s="92"/>
    </row>
    <row r="1660" spans="1:11" ht="12.5" x14ac:dyDescent="0.25">
      <c r="A1660" s="14" t="s">
        <v>1505</v>
      </c>
      <c r="B1660" s="14" t="s">
        <v>5927</v>
      </c>
      <c r="C1660" s="14" t="s">
        <v>5928</v>
      </c>
      <c r="D1660" s="16">
        <v>45903</v>
      </c>
      <c r="E1660" s="16"/>
      <c r="F1660" s="14" t="s">
        <v>5929</v>
      </c>
      <c r="G1660" s="14" t="s">
        <v>1835</v>
      </c>
      <c r="H1660" s="14" t="s">
        <v>1549</v>
      </c>
      <c r="I1660" s="15">
        <v>113.69</v>
      </c>
      <c r="J1660" s="77">
        <v>3</v>
      </c>
      <c r="K1660" s="92"/>
    </row>
    <row r="1661" spans="1:11" ht="80" x14ac:dyDescent="0.25">
      <c r="A1661" s="14" t="s">
        <v>1505</v>
      </c>
      <c r="B1661" s="14" t="s">
        <v>5930</v>
      </c>
      <c r="C1661" s="14" t="s">
        <v>5931</v>
      </c>
      <c r="D1661" s="16">
        <v>45831</v>
      </c>
      <c r="E1661" s="16">
        <v>45903</v>
      </c>
      <c r="F1661" s="14" t="s">
        <v>5932</v>
      </c>
      <c r="G1661" s="14" t="s">
        <v>5933</v>
      </c>
      <c r="H1661" s="14" t="s">
        <v>5934</v>
      </c>
      <c r="I1661" s="15">
        <v>166</v>
      </c>
      <c r="J1661" s="77">
        <v>2</v>
      </c>
      <c r="K1661" s="92"/>
    </row>
    <row r="1662" spans="1:11" ht="40" x14ac:dyDescent="0.25">
      <c r="A1662" s="14" t="s">
        <v>1505</v>
      </c>
      <c r="B1662" s="14" t="s">
        <v>5935</v>
      </c>
      <c r="C1662" s="14" t="s">
        <v>5936</v>
      </c>
      <c r="D1662" s="16">
        <v>45841</v>
      </c>
      <c r="E1662" s="16">
        <v>45903</v>
      </c>
      <c r="F1662" s="14" t="s">
        <v>5937</v>
      </c>
      <c r="G1662" s="14" t="s">
        <v>5938</v>
      </c>
      <c r="H1662" s="14" t="s">
        <v>5939</v>
      </c>
      <c r="I1662" s="15">
        <v>781.35</v>
      </c>
      <c r="J1662" s="77">
        <v>2</v>
      </c>
      <c r="K1662" s="92"/>
    </row>
    <row r="1663" spans="1:11" ht="30" x14ac:dyDescent="0.25">
      <c r="A1663" s="14" t="s">
        <v>1505</v>
      </c>
      <c r="B1663" s="14" t="s">
        <v>5935</v>
      </c>
      <c r="C1663" s="14" t="s">
        <v>5940</v>
      </c>
      <c r="D1663" s="16">
        <v>45764</v>
      </c>
      <c r="E1663" s="16">
        <v>45903</v>
      </c>
      <c r="F1663" s="14" t="s">
        <v>5941</v>
      </c>
      <c r="G1663" s="14" t="s">
        <v>5942</v>
      </c>
      <c r="H1663" s="14" t="s">
        <v>5943</v>
      </c>
      <c r="I1663" s="15">
        <v>204.9</v>
      </c>
      <c r="J1663" s="77">
        <v>2</v>
      </c>
      <c r="K1663" s="92"/>
    </row>
    <row r="1664" spans="1:11" ht="40" x14ac:dyDescent="0.25">
      <c r="A1664" s="14" t="s">
        <v>1505</v>
      </c>
      <c r="B1664" s="14" t="s">
        <v>5935</v>
      </c>
      <c r="C1664" s="14" t="s">
        <v>4011</v>
      </c>
      <c r="D1664" s="16">
        <v>45771</v>
      </c>
      <c r="E1664" s="16">
        <v>45903</v>
      </c>
      <c r="F1664" s="14" t="s">
        <v>5944</v>
      </c>
      <c r="G1664" s="14" t="s">
        <v>5945</v>
      </c>
      <c r="H1664" s="14" t="s">
        <v>5946</v>
      </c>
      <c r="I1664" s="15">
        <v>351.75</v>
      </c>
      <c r="J1664" s="77">
        <v>2</v>
      </c>
      <c r="K1664" s="92"/>
    </row>
    <row r="1665" spans="1:11" ht="30" x14ac:dyDescent="0.25">
      <c r="A1665" s="14" t="s">
        <v>1505</v>
      </c>
      <c r="B1665" s="14" t="s">
        <v>5947</v>
      </c>
      <c r="C1665" s="14" t="s">
        <v>5948</v>
      </c>
      <c r="D1665" s="16">
        <v>45884</v>
      </c>
      <c r="E1665" s="16">
        <v>45903</v>
      </c>
      <c r="F1665" s="14" t="s">
        <v>5949</v>
      </c>
      <c r="G1665" s="14" t="s">
        <v>4714</v>
      </c>
      <c r="H1665" s="14" t="s">
        <v>2649</v>
      </c>
      <c r="I1665" s="15">
        <v>133.13999999999999</v>
      </c>
      <c r="J1665" s="77">
        <v>2</v>
      </c>
      <c r="K1665" s="92"/>
    </row>
    <row r="1666" spans="1:11" ht="40" x14ac:dyDescent="0.25">
      <c r="A1666" s="14" t="s">
        <v>1505</v>
      </c>
      <c r="B1666" s="14" t="s">
        <v>5950</v>
      </c>
      <c r="C1666" s="14" t="s">
        <v>5951</v>
      </c>
      <c r="D1666" s="16">
        <v>45904</v>
      </c>
      <c r="E1666" s="16"/>
      <c r="F1666" s="14" t="s">
        <v>5952</v>
      </c>
      <c r="G1666" s="14" t="s">
        <v>3496</v>
      </c>
      <c r="H1666" s="14" t="s">
        <v>5953</v>
      </c>
      <c r="I1666" s="15">
        <v>4536.8</v>
      </c>
      <c r="J1666" s="77">
        <v>5</v>
      </c>
      <c r="K1666" s="92"/>
    </row>
    <row r="1667" spans="1:11" ht="20" x14ac:dyDescent="0.25">
      <c r="A1667" s="14" t="s">
        <v>1505</v>
      </c>
      <c r="B1667" s="14" t="s">
        <v>5954</v>
      </c>
      <c r="C1667" s="14" t="s">
        <v>5955</v>
      </c>
      <c r="D1667" s="16">
        <v>45904</v>
      </c>
      <c r="E1667" s="16"/>
      <c r="F1667" s="14" t="s">
        <v>5956</v>
      </c>
      <c r="G1667" s="14" t="s">
        <v>5957</v>
      </c>
      <c r="H1667" s="14" t="s">
        <v>5958</v>
      </c>
      <c r="I1667" s="15">
        <v>8976.4</v>
      </c>
      <c r="J1667" s="77">
        <v>5</v>
      </c>
      <c r="K1667" s="92"/>
    </row>
    <row r="1668" spans="1:11" ht="20" x14ac:dyDescent="0.25">
      <c r="A1668" s="14" t="s">
        <v>1505</v>
      </c>
      <c r="B1668" s="14" t="s">
        <v>5959</v>
      </c>
      <c r="C1668" s="14" t="s">
        <v>5959</v>
      </c>
      <c r="D1668" s="16">
        <v>45925</v>
      </c>
      <c r="E1668" s="16"/>
      <c r="F1668" s="14" t="s">
        <v>5960</v>
      </c>
      <c r="G1668" s="14"/>
      <c r="H1668" s="14" t="s">
        <v>1534</v>
      </c>
      <c r="I1668" s="15">
        <v>2016.06</v>
      </c>
      <c r="J1668" s="77">
        <v>5</v>
      </c>
      <c r="K1668" s="92"/>
    </row>
    <row r="1669" spans="1:11" ht="20" x14ac:dyDescent="0.25">
      <c r="A1669" s="14" t="s">
        <v>1505</v>
      </c>
      <c r="B1669" s="14" t="s">
        <v>5961</v>
      </c>
      <c r="C1669" s="14" t="s">
        <v>5962</v>
      </c>
      <c r="D1669" s="16">
        <v>45904</v>
      </c>
      <c r="E1669" s="16"/>
      <c r="F1669" s="14" t="s">
        <v>5963</v>
      </c>
      <c r="G1669" s="14" t="s">
        <v>1583</v>
      </c>
      <c r="H1669" s="14" t="s">
        <v>1584</v>
      </c>
      <c r="I1669" s="15">
        <v>20</v>
      </c>
      <c r="J1669" s="77">
        <v>4</v>
      </c>
      <c r="K1669" s="92"/>
    </row>
    <row r="1670" spans="1:11" ht="12.5" x14ac:dyDescent="0.25">
      <c r="A1670" s="14" t="s">
        <v>1505</v>
      </c>
      <c r="B1670" s="14" t="s">
        <v>5964</v>
      </c>
      <c r="C1670" s="14" t="s">
        <v>5965</v>
      </c>
      <c r="D1670" s="16">
        <v>45904</v>
      </c>
      <c r="E1670" s="16"/>
      <c r="F1670" s="14" t="s">
        <v>5966</v>
      </c>
      <c r="G1670" s="14" t="s">
        <v>1835</v>
      </c>
      <c r="H1670" s="14" t="s">
        <v>1549</v>
      </c>
      <c r="I1670" s="15">
        <v>3318.15</v>
      </c>
      <c r="J1670" s="77">
        <v>3</v>
      </c>
      <c r="K1670" s="92"/>
    </row>
    <row r="1671" spans="1:11" ht="12.5" x14ac:dyDescent="0.25">
      <c r="A1671" s="14" t="s">
        <v>1505</v>
      </c>
      <c r="B1671" s="14" t="s">
        <v>5967</v>
      </c>
      <c r="C1671" s="14" t="s">
        <v>5968</v>
      </c>
      <c r="D1671" s="16">
        <v>45904</v>
      </c>
      <c r="E1671" s="16"/>
      <c r="F1671" s="14" t="s">
        <v>5969</v>
      </c>
      <c r="G1671" s="14" t="s">
        <v>1835</v>
      </c>
      <c r="H1671" s="14" t="s">
        <v>1549</v>
      </c>
      <c r="I1671" s="15">
        <v>1444.23</v>
      </c>
      <c r="J1671" s="77">
        <v>3</v>
      </c>
      <c r="K1671" s="92"/>
    </row>
    <row r="1672" spans="1:11" ht="12.5" x14ac:dyDescent="0.25">
      <c r="A1672" s="14" t="s">
        <v>1505</v>
      </c>
      <c r="B1672" s="14" t="s">
        <v>5970</v>
      </c>
      <c r="C1672" s="14" t="s">
        <v>5971</v>
      </c>
      <c r="D1672" s="16">
        <v>45904</v>
      </c>
      <c r="E1672" s="16"/>
      <c r="F1672" s="14" t="s">
        <v>5972</v>
      </c>
      <c r="G1672" s="14" t="s">
        <v>1835</v>
      </c>
      <c r="H1672" s="14" t="s">
        <v>1549</v>
      </c>
      <c r="I1672" s="15">
        <v>1773.88</v>
      </c>
      <c r="J1672" s="77">
        <v>3</v>
      </c>
      <c r="K1672" s="92"/>
    </row>
    <row r="1673" spans="1:11" ht="30" x14ac:dyDescent="0.25">
      <c r="A1673" s="14" t="s">
        <v>1505</v>
      </c>
      <c r="B1673" s="14" t="s">
        <v>5973</v>
      </c>
      <c r="C1673" s="14" t="s">
        <v>5974</v>
      </c>
      <c r="D1673" s="16">
        <v>45719</v>
      </c>
      <c r="E1673" s="16">
        <v>45904</v>
      </c>
      <c r="F1673" s="14" t="s">
        <v>5975</v>
      </c>
      <c r="G1673" s="14" t="s">
        <v>2808</v>
      </c>
      <c r="H1673" s="14" t="s">
        <v>2809</v>
      </c>
      <c r="I1673" s="15">
        <v>40.950000000000003</v>
      </c>
      <c r="J1673" s="77">
        <v>3</v>
      </c>
      <c r="K1673" s="92"/>
    </row>
    <row r="1674" spans="1:11" ht="40" x14ac:dyDescent="0.25">
      <c r="A1674" s="14" t="s">
        <v>1505</v>
      </c>
      <c r="B1674" s="14" t="s">
        <v>5976</v>
      </c>
      <c r="C1674" s="14" t="s">
        <v>5977</v>
      </c>
      <c r="D1674" s="16">
        <v>45853</v>
      </c>
      <c r="E1674" s="16">
        <v>45904</v>
      </c>
      <c r="F1674" s="14" t="s">
        <v>5978</v>
      </c>
      <c r="G1674" s="14" t="s">
        <v>4539</v>
      </c>
      <c r="H1674" s="14" t="s">
        <v>2980</v>
      </c>
      <c r="I1674" s="15">
        <v>200</v>
      </c>
      <c r="J1674" s="77">
        <v>3</v>
      </c>
      <c r="K1674" s="92"/>
    </row>
    <row r="1675" spans="1:11" ht="12.5" x14ac:dyDescent="0.25">
      <c r="A1675" s="14" t="s">
        <v>1505</v>
      </c>
      <c r="B1675" s="14" t="s">
        <v>5979</v>
      </c>
      <c r="C1675" s="14" t="s">
        <v>5980</v>
      </c>
      <c r="D1675" s="16">
        <v>45904</v>
      </c>
      <c r="E1675" s="16"/>
      <c r="F1675" s="14" t="s">
        <v>5981</v>
      </c>
      <c r="G1675" s="14" t="s">
        <v>1835</v>
      </c>
      <c r="H1675" s="14" t="s">
        <v>1549</v>
      </c>
      <c r="I1675" s="15">
        <v>750.53</v>
      </c>
      <c r="J1675" s="77">
        <v>3</v>
      </c>
      <c r="K1675" s="92"/>
    </row>
    <row r="1676" spans="1:11" ht="12.5" x14ac:dyDescent="0.25">
      <c r="A1676" s="14" t="s">
        <v>1505</v>
      </c>
      <c r="B1676" s="14" t="s">
        <v>5982</v>
      </c>
      <c r="C1676" s="14" t="s">
        <v>5983</v>
      </c>
      <c r="D1676" s="16">
        <v>45904</v>
      </c>
      <c r="E1676" s="16"/>
      <c r="F1676" s="14" t="s">
        <v>5984</v>
      </c>
      <c r="G1676" s="14" t="s">
        <v>1835</v>
      </c>
      <c r="H1676" s="14" t="s">
        <v>1549</v>
      </c>
      <c r="I1676" s="15">
        <v>757.74</v>
      </c>
      <c r="J1676" s="77">
        <v>3</v>
      </c>
      <c r="K1676" s="92"/>
    </row>
    <row r="1677" spans="1:11" ht="12.5" x14ac:dyDescent="0.25">
      <c r="A1677" s="14" t="s">
        <v>1505</v>
      </c>
      <c r="B1677" s="14" t="s">
        <v>5985</v>
      </c>
      <c r="C1677" s="14" t="s">
        <v>5986</v>
      </c>
      <c r="D1677" s="16">
        <v>45904</v>
      </c>
      <c r="E1677" s="16"/>
      <c r="F1677" s="14" t="s">
        <v>5987</v>
      </c>
      <c r="G1677" s="14" t="s">
        <v>1835</v>
      </c>
      <c r="H1677" s="14" t="s">
        <v>1549</v>
      </c>
      <c r="I1677" s="15">
        <v>313.95999999999998</v>
      </c>
      <c r="J1677" s="77">
        <v>3</v>
      </c>
      <c r="K1677" s="92"/>
    </row>
    <row r="1678" spans="1:11" ht="12.5" x14ac:dyDescent="0.25">
      <c r="A1678" s="14" t="s">
        <v>1505</v>
      </c>
      <c r="B1678" s="14" t="s">
        <v>5988</v>
      </c>
      <c r="C1678" s="14" t="s">
        <v>5989</v>
      </c>
      <c r="D1678" s="16">
        <v>45904</v>
      </c>
      <c r="E1678" s="16"/>
      <c r="F1678" s="14" t="s">
        <v>5990</v>
      </c>
      <c r="G1678" s="14" t="s">
        <v>1835</v>
      </c>
      <c r="H1678" s="14" t="s">
        <v>1549</v>
      </c>
      <c r="I1678" s="15">
        <v>488.88</v>
      </c>
      <c r="J1678" s="77">
        <v>3</v>
      </c>
      <c r="K1678" s="92"/>
    </row>
    <row r="1679" spans="1:11" ht="12.5" x14ac:dyDescent="0.25">
      <c r="A1679" s="14" t="s">
        <v>1505</v>
      </c>
      <c r="B1679" s="14" t="s">
        <v>5991</v>
      </c>
      <c r="C1679" s="14" t="s">
        <v>5992</v>
      </c>
      <c r="D1679" s="16">
        <v>45904</v>
      </c>
      <c r="E1679" s="16"/>
      <c r="F1679" s="14" t="s">
        <v>5993</v>
      </c>
      <c r="G1679" s="14" t="s">
        <v>1835</v>
      </c>
      <c r="H1679" s="14" t="s">
        <v>1549</v>
      </c>
      <c r="I1679" s="15">
        <v>611.1</v>
      </c>
      <c r="J1679" s="77">
        <v>3</v>
      </c>
      <c r="K1679" s="92"/>
    </row>
    <row r="1680" spans="1:11" ht="12.5" x14ac:dyDescent="0.25">
      <c r="A1680" s="14" t="s">
        <v>1505</v>
      </c>
      <c r="B1680" s="14" t="s">
        <v>5994</v>
      </c>
      <c r="C1680" s="14" t="s">
        <v>5995</v>
      </c>
      <c r="D1680" s="16">
        <v>45904</v>
      </c>
      <c r="E1680" s="16"/>
      <c r="F1680" s="14" t="s">
        <v>5996</v>
      </c>
      <c r="G1680" s="14" t="s">
        <v>1835</v>
      </c>
      <c r="H1680" s="14" t="s">
        <v>1549</v>
      </c>
      <c r="I1680" s="15">
        <v>711.64</v>
      </c>
      <c r="J1680" s="77">
        <v>3</v>
      </c>
      <c r="K1680" s="92"/>
    </row>
    <row r="1681" spans="1:11" ht="12.5" x14ac:dyDescent="0.25">
      <c r="A1681" s="14" t="s">
        <v>1505</v>
      </c>
      <c r="B1681" s="14" t="s">
        <v>5997</v>
      </c>
      <c r="C1681" s="14" t="s">
        <v>5998</v>
      </c>
      <c r="D1681" s="16">
        <v>45904</v>
      </c>
      <c r="E1681" s="16"/>
      <c r="F1681" s="14" t="s">
        <v>5999</v>
      </c>
      <c r="G1681" s="14" t="s">
        <v>2193</v>
      </c>
      <c r="H1681" s="14" t="s">
        <v>2194</v>
      </c>
      <c r="I1681" s="15">
        <v>10.25</v>
      </c>
      <c r="J1681" s="77">
        <v>4</v>
      </c>
      <c r="K1681" s="92"/>
    </row>
    <row r="1682" spans="1:11" ht="12.5" x14ac:dyDescent="0.25">
      <c r="A1682" s="14" t="s">
        <v>1505</v>
      </c>
      <c r="B1682" s="14" t="s">
        <v>6000</v>
      </c>
      <c r="C1682" s="14" t="s">
        <v>3340</v>
      </c>
      <c r="D1682" s="16">
        <v>45904</v>
      </c>
      <c r="E1682" s="16"/>
      <c r="F1682" s="14" t="s">
        <v>6001</v>
      </c>
      <c r="G1682" s="14" t="s">
        <v>2567</v>
      </c>
      <c r="H1682" s="14" t="s">
        <v>2568</v>
      </c>
      <c r="I1682" s="15">
        <v>150</v>
      </c>
      <c r="J1682" s="77">
        <v>4</v>
      </c>
      <c r="K1682" s="92"/>
    </row>
    <row r="1683" spans="1:11" ht="20" x14ac:dyDescent="0.25">
      <c r="A1683" s="14" t="s">
        <v>1505</v>
      </c>
      <c r="B1683" s="14" t="s">
        <v>6002</v>
      </c>
      <c r="C1683" s="14" t="s">
        <v>6003</v>
      </c>
      <c r="D1683" s="16">
        <v>45904</v>
      </c>
      <c r="E1683" s="16"/>
      <c r="F1683" s="14" t="s">
        <v>6004</v>
      </c>
      <c r="G1683" s="14" t="s">
        <v>2236</v>
      </c>
      <c r="H1683" s="14" t="s">
        <v>2237</v>
      </c>
      <c r="I1683" s="15">
        <v>3648.43</v>
      </c>
      <c r="J1683" s="77">
        <v>3</v>
      </c>
      <c r="K1683" s="92"/>
    </row>
    <row r="1684" spans="1:11" ht="12.5" x14ac:dyDescent="0.25">
      <c r="A1684" s="14" t="s">
        <v>1505</v>
      </c>
      <c r="B1684" s="14" t="s">
        <v>6005</v>
      </c>
      <c r="C1684" s="14" t="s">
        <v>6006</v>
      </c>
      <c r="D1684" s="16">
        <v>45904</v>
      </c>
      <c r="E1684" s="16"/>
      <c r="F1684" s="14" t="s">
        <v>6007</v>
      </c>
      <c r="G1684" s="14" t="s">
        <v>1597</v>
      </c>
      <c r="H1684" s="14" t="s">
        <v>3707</v>
      </c>
      <c r="I1684" s="15">
        <v>195</v>
      </c>
      <c r="J1684" s="77">
        <v>4</v>
      </c>
      <c r="K1684" s="92"/>
    </row>
    <row r="1685" spans="1:11" ht="30" x14ac:dyDescent="0.25">
      <c r="A1685" s="14" t="s">
        <v>1505</v>
      </c>
      <c r="B1685" s="14" t="s">
        <v>6008</v>
      </c>
      <c r="C1685" s="14" t="s">
        <v>6009</v>
      </c>
      <c r="D1685" s="16">
        <v>45904</v>
      </c>
      <c r="E1685" s="16"/>
      <c r="F1685" s="14" t="s">
        <v>6010</v>
      </c>
      <c r="G1685" s="14" t="s">
        <v>6011</v>
      </c>
      <c r="H1685" s="14" t="s">
        <v>6012</v>
      </c>
      <c r="I1685" s="15">
        <v>1128.95</v>
      </c>
      <c r="J1685" s="77">
        <v>5</v>
      </c>
      <c r="K1685" s="92"/>
    </row>
    <row r="1686" spans="1:11" ht="30" x14ac:dyDescent="0.25">
      <c r="A1686" s="14" t="s">
        <v>1505</v>
      </c>
      <c r="B1686" s="14" t="s">
        <v>6013</v>
      </c>
      <c r="C1686" s="14" t="s">
        <v>6014</v>
      </c>
      <c r="D1686" s="16">
        <v>45904</v>
      </c>
      <c r="E1686" s="16"/>
      <c r="F1686" s="14" t="s">
        <v>6015</v>
      </c>
      <c r="G1686" s="14" t="s">
        <v>6016</v>
      </c>
      <c r="H1686" s="14" t="s">
        <v>6017</v>
      </c>
      <c r="I1686" s="15">
        <v>130.57</v>
      </c>
      <c r="J1686" s="77">
        <v>5</v>
      </c>
      <c r="K1686" s="92"/>
    </row>
    <row r="1687" spans="1:11" ht="30" x14ac:dyDescent="0.25">
      <c r="A1687" s="14" t="s">
        <v>1505</v>
      </c>
      <c r="B1687" s="14" t="s">
        <v>6018</v>
      </c>
      <c r="C1687" s="14" t="s">
        <v>6019</v>
      </c>
      <c r="D1687" s="16">
        <v>45904</v>
      </c>
      <c r="E1687" s="16"/>
      <c r="F1687" s="14" t="s">
        <v>6020</v>
      </c>
      <c r="G1687" s="14" t="s">
        <v>2537</v>
      </c>
      <c r="H1687" s="14" t="s">
        <v>2538</v>
      </c>
      <c r="I1687" s="15">
        <v>1907</v>
      </c>
      <c r="J1687" s="77">
        <v>2</v>
      </c>
      <c r="K1687" s="92"/>
    </row>
    <row r="1688" spans="1:11" ht="20" x14ac:dyDescent="0.25">
      <c r="A1688" s="14" t="s">
        <v>1505</v>
      </c>
      <c r="B1688" s="14" t="s">
        <v>6021</v>
      </c>
      <c r="C1688" s="14" t="s">
        <v>2225</v>
      </c>
      <c r="D1688" s="16">
        <v>45904</v>
      </c>
      <c r="E1688" s="16"/>
      <c r="F1688" s="14" t="s">
        <v>6022</v>
      </c>
      <c r="G1688" s="14" t="s">
        <v>5497</v>
      </c>
      <c r="H1688" s="14" t="s">
        <v>5498</v>
      </c>
      <c r="I1688" s="15">
        <v>742.1</v>
      </c>
      <c r="J1688" s="77">
        <v>3</v>
      </c>
      <c r="K1688" s="92"/>
    </row>
    <row r="1689" spans="1:11" ht="20" x14ac:dyDescent="0.25">
      <c r="A1689" s="14" t="s">
        <v>1505</v>
      </c>
      <c r="B1689" s="14" t="s">
        <v>6023</v>
      </c>
      <c r="C1689" s="14" t="s">
        <v>1790</v>
      </c>
      <c r="D1689" s="16">
        <v>45904</v>
      </c>
      <c r="E1689" s="16"/>
      <c r="F1689" s="14" t="s">
        <v>6024</v>
      </c>
      <c r="G1689" s="14" t="s">
        <v>6025</v>
      </c>
      <c r="H1689" s="14" t="s">
        <v>6026</v>
      </c>
      <c r="I1689" s="15">
        <v>984</v>
      </c>
      <c r="J1689" s="77">
        <v>5</v>
      </c>
      <c r="K1689" s="92"/>
    </row>
    <row r="1690" spans="1:11" ht="20" x14ac:dyDescent="0.25">
      <c r="A1690" s="14" t="s">
        <v>1505</v>
      </c>
      <c r="B1690" s="14" t="s">
        <v>6027</v>
      </c>
      <c r="C1690" s="14" t="s">
        <v>6028</v>
      </c>
      <c r="D1690" s="16">
        <v>45904</v>
      </c>
      <c r="E1690" s="16"/>
      <c r="F1690" s="14" t="s">
        <v>6029</v>
      </c>
      <c r="G1690" s="14" t="s">
        <v>6025</v>
      </c>
      <c r="H1690" s="14" t="s">
        <v>6026</v>
      </c>
      <c r="I1690" s="15">
        <v>615</v>
      </c>
      <c r="J1690" s="77">
        <v>5</v>
      </c>
      <c r="K1690" s="92"/>
    </row>
    <row r="1691" spans="1:11" ht="30" x14ac:dyDescent="0.25">
      <c r="A1691" s="14" t="s">
        <v>1505</v>
      </c>
      <c r="B1691" s="14" t="s">
        <v>6030</v>
      </c>
      <c r="C1691" s="14" t="s">
        <v>6031</v>
      </c>
      <c r="D1691" s="16">
        <v>45904</v>
      </c>
      <c r="E1691" s="16"/>
      <c r="F1691" s="14" t="s">
        <v>6032</v>
      </c>
      <c r="G1691" s="14" t="s">
        <v>6033</v>
      </c>
      <c r="H1691" s="14" t="s">
        <v>6034</v>
      </c>
      <c r="I1691" s="15">
        <v>6245</v>
      </c>
      <c r="J1691" s="77">
        <v>5</v>
      </c>
      <c r="K1691" s="92"/>
    </row>
    <row r="1692" spans="1:11" ht="30" x14ac:dyDescent="0.25">
      <c r="A1692" s="14" t="s">
        <v>1505</v>
      </c>
      <c r="B1692" s="14" t="s">
        <v>6035</v>
      </c>
      <c r="C1692" s="14" t="s">
        <v>6036</v>
      </c>
      <c r="D1692" s="16">
        <v>45904</v>
      </c>
      <c r="E1692" s="16"/>
      <c r="F1692" s="14" t="s">
        <v>6037</v>
      </c>
      <c r="G1692" s="14" t="s">
        <v>6038</v>
      </c>
      <c r="H1692" s="14" t="s">
        <v>6039</v>
      </c>
      <c r="I1692" s="15">
        <v>89.33</v>
      </c>
      <c r="J1692" s="77">
        <v>3</v>
      </c>
      <c r="K1692" s="92"/>
    </row>
    <row r="1693" spans="1:11" ht="30" x14ac:dyDescent="0.25">
      <c r="A1693" s="14" t="s">
        <v>1505</v>
      </c>
      <c r="B1693" s="14" t="s">
        <v>6035</v>
      </c>
      <c r="C1693" s="14" t="s">
        <v>6036</v>
      </c>
      <c r="D1693" s="16">
        <v>45904</v>
      </c>
      <c r="E1693" s="16"/>
      <c r="F1693" s="14" t="s">
        <v>6040</v>
      </c>
      <c r="G1693" s="14" t="s">
        <v>6038</v>
      </c>
      <c r="H1693" s="14" t="s">
        <v>6039</v>
      </c>
      <c r="I1693" s="15">
        <v>178.67</v>
      </c>
      <c r="J1693" s="77">
        <v>5</v>
      </c>
      <c r="K1693" s="92"/>
    </row>
    <row r="1694" spans="1:11" ht="20" x14ac:dyDescent="0.25">
      <c r="A1694" s="14" t="s">
        <v>1505</v>
      </c>
      <c r="B1694" s="14" t="s">
        <v>6041</v>
      </c>
      <c r="C1694" s="14" t="s">
        <v>6042</v>
      </c>
      <c r="D1694" s="16">
        <v>45904</v>
      </c>
      <c r="E1694" s="16"/>
      <c r="F1694" s="14" t="s">
        <v>6043</v>
      </c>
      <c r="G1694" s="14" t="s">
        <v>2854</v>
      </c>
      <c r="H1694" s="14" t="s">
        <v>2855</v>
      </c>
      <c r="I1694" s="15">
        <v>25.44</v>
      </c>
      <c r="J1694" s="77">
        <v>3</v>
      </c>
      <c r="K1694" s="92"/>
    </row>
    <row r="1695" spans="1:11" ht="20" x14ac:dyDescent="0.25">
      <c r="A1695" s="14" t="s">
        <v>1505</v>
      </c>
      <c r="B1695" s="14" t="s">
        <v>6044</v>
      </c>
      <c r="C1695" s="14" t="s">
        <v>2225</v>
      </c>
      <c r="D1695" s="16">
        <v>45904</v>
      </c>
      <c r="E1695" s="16"/>
      <c r="F1695" s="14" t="s">
        <v>6045</v>
      </c>
      <c r="G1695" s="14" t="s">
        <v>6046</v>
      </c>
      <c r="H1695" s="14" t="s">
        <v>6047</v>
      </c>
      <c r="I1695" s="15">
        <v>3583.86</v>
      </c>
      <c r="J1695" s="77">
        <v>5</v>
      </c>
      <c r="K1695" s="92"/>
    </row>
    <row r="1696" spans="1:11" ht="20" x14ac:dyDescent="0.25">
      <c r="A1696" s="14" t="s">
        <v>1505</v>
      </c>
      <c r="B1696" s="14" t="s">
        <v>6048</v>
      </c>
      <c r="C1696" s="14" t="s">
        <v>6049</v>
      </c>
      <c r="D1696" s="16">
        <v>45904</v>
      </c>
      <c r="E1696" s="16"/>
      <c r="F1696" s="14" t="s">
        <v>6050</v>
      </c>
      <c r="G1696" s="14" t="s">
        <v>2212</v>
      </c>
      <c r="H1696" s="14" t="s">
        <v>2213</v>
      </c>
      <c r="I1696" s="15">
        <v>88</v>
      </c>
      <c r="J1696" s="77">
        <v>5</v>
      </c>
      <c r="K1696" s="92"/>
    </row>
    <row r="1697" spans="1:11" ht="20" x14ac:dyDescent="0.25">
      <c r="A1697" s="14" t="s">
        <v>1505</v>
      </c>
      <c r="B1697" s="14" t="s">
        <v>6051</v>
      </c>
      <c r="C1697" s="14" t="s">
        <v>6052</v>
      </c>
      <c r="D1697" s="16">
        <v>45904</v>
      </c>
      <c r="E1697" s="16"/>
      <c r="F1697" s="14" t="s">
        <v>6053</v>
      </c>
      <c r="G1697" s="14" t="s">
        <v>2212</v>
      </c>
      <c r="H1697" s="14" t="s">
        <v>2213</v>
      </c>
      <c r="I1697" s="15">
        <v>1122.0999999999999</v>
      </c>
      <c r="J1697" s="77">
        <v>5</v>
      </c>
      <c r="K1697" s="92"/>
    </row>
    <row r="1698" spans="1:11" ht="12.5" x14ac:dyDescent="0.25">
      <c r="A1698" s="14" t="s">
        <v>1505</v>
      </c>
      <c r="B1698" s="14" t="s">
        <v>6054</v>
      </c>
      <c r="C1698" s="14" t="s">
        <v>6055</v>
      </c>
      <c r="D1698" s="16">
        <v>45904</v>
      </c>
      <c r="E1698" s="16"/>
      <c r="F1698" s="14" t="s">
        <v>6056</v>
      </c>
      <c r="G1698" s="14" t="s">
        <v>3791</v>
      </c>
      <c r="H1698" s="14" t="s">
        <v>3792</v>
      </c>
      <c r="I1698" s="15">
        <v>327.18</v>
      </c>
      <c r="J1698" s="77">
        <v>3</v>
      </c>
      <c r="K1698" s="92"/>
    </row>
    <row r="1699" spans="1:11" ht="20" x14ac:dyDescent="0.25">
      <c r="A1699" s="14" t="s">
        <v>1505</v>
      </c>
      <c r="B1699" s="14" t="s">
        <v>6057</v>
      </c>
      <c r="C1699" s="14" t="s">
        <v>6058</v>
      </c>
      <c r="D1699" s="16">
        <v>45904</v>
      </c>
      <c r="E1699" s="16"/>
      <c r="F1699" s="14" t="s">
        <v>6059</v>
      </c>
      <c r="G1699" s="14" t="s">
        <v>1726</v>
      </c>
      <c r="H1699" s="14" t="s">
        <v>1727</v>
      </c>
      <c r="I1699" s="15">
        <v>1073.45</v>
      </c>
      <c r="J1699" s="77">
        <v>5</v>
      </c>
      <c r="K1699" s="92"/>
    </row>
    <row r="1700" spans="1:11" ht="40" x14ac:dyDescent="0.25">
      <c r="A1700" s="14" t="s">
        <v>1505</v>
      </c>
      <c r="B1700" s="14" t="s">
        <v>6057</v>
      </c>
      <c r="C1700" s="14" t="s">
        <v>6057</v>
      </c>
      <c r="D1700" s="16">
        <v>45944</v>
      </c>
      <c r="E1700" s="16"/>
      <c r="F1700" s="14" t="s">
        <v>6060</v>
      </c>
      <c r="G1700" s="14"/>
      <c r="H1700" s="14" t="s">
        <v>1534</v>
      </c>
      <c r="I1700" s="15">
        <v>251.8</v>
      </c>
      <c r="J1700" s="77">
        <v>5</v>
      </c>
      <c r="K1700" s="92"/>
    </row>
    <row r="1701" spans="1:11" ht="12.5" x14ac:dyDescent="0.25">
      <c r="A1701" s="14" t="s">
        <v>1505</v>
      </c>
      <c r="B1701" s="14" t="s">
        <v>6061</v>
      </c>
      <c r="C1701" s="14" t="s">
        <v>2535</v>
      </c>
      <c r="D1701" s="16">
        <v>45904</v>
      </c>
      <c r="E1701" s="16"/>
      <c r="F1701" s="14" t="s">
        <v>6062</v>
      </c>
      <c r="G1701" s="14" t="s">
        <v>1680</v>
      </c>
      <c r="H1701" s="14" t="s">
        <v>1681</v>
      </c>
      <c r="I1701" s="15">
        <v>861</v>
      </c>
      <c r="J1701" s="77">
        <v>4</v>
      </c>
      <c r="K1701" s="92"/>
    </row>
    <row r="1702" spans="1:11" ht="20" x14ac:dyDescent="0.25">
      <c r="A1702" s="14" t="s">
        <v>1505</v>
      </c>
      <c r="B1702" s="14" t="s">
        <v>6063</v>
      </c>
      <c r="C1702" s="14" t="s">
        <v>3481</v>
      </c>
      <c r="D1702" s="16">
        <v>45904</v>
      </c>
      <c r="E1702" s="16"/>
      <c r="F1702" s="14" t="s">
        <v>6064</v>
      </c>
      <c r="G1702" s="14" t="s">
        <v>4103</v>
      </c>
      <c r="H1702" s="14" t="s">
        <v>4104</v>
      </c>
      <c r="I1702" s="15">
        <v>1636</v>
      </c>
      <c r="J1702" s="77">
        <v>3</v>
      </c>
      <c r="K1702" s="92"/>
    </row>
    <row r="1703" spans="1:11" ht="12.5" x14ac:dyDescent="0.25">
      <c r="A1703" s="14" t="s">
        <v>1505</v>
      </c>
      <c r="B1703" s="14" t="s">
        <v>6065</v>
      </c>
      <c r="C1703" s="14" t="s">
        <v>6066</v>
      </c>
      <c r="D1703" s="16">
        <v>45904</v>
      </c>
      <c r="E1703" s="16"/>
      <c r="F1703" s="14" t="s">
        <v>6067</v>
      </c>
      <c r="G1703" s="14" t="s">
        <v>3321</v>
      </c>
      <c r="H1703" s="14" t="s">
        <v>2370</v>
      </c>
      <c r="I1703" s="15">
        <v>243</v>
      </c>
      <c r="J1703" s="77">
        <v>2</v>
      </c>
      <c r="K1703" s="92"/>
    </row>
    <row r="1704" spans="1:11" ht="30" x14ac:dyDescent="0.25">
      <c r="A1704" s="14" t="s">
        <v>1505</v>
      </c>
      <c r="B1704" s="14" t="s">
        <v>6065</v>
      </c>
      <c r="C1704" s="14" t="s">
        <v>6065</v>
      </c>
      <c r="D1704" s="16">
        <v>45944</v>
      </c>
      <c r="E1704" s="16"/>
      <c r="F1704" s="14" t="s">
        <v>6068</v>
      </c>
      <c r="G1704" s="14"/>
      <c r="H1704" s="14" t="s">
        <v>1534</v>
      </c>
      <c r="I1704" s="15">
        <v>57</v>
      </c>
      <c r="J1704" s="77">
        <v>2</v>
      </c>
      <c r="K1704" s="92"/>
    </row>
    <row r="1705" spans="1:11" ht="20" x14ac:dyDescent="0.25">
      <c r="A1705" s="14" t="s">
        <v>1505</v>
      </c>
      <c r="B1705" s="14" t="s">
        <v>6069</v>
      </c>
      <c r="C1705" s="14" t="s">
        <v>6070</v>
      </c>
      <c r="D1705" s="16">
        <v>45904</v>
      </c>
      <c r="E1705" s="16"/>
      <c r="F1705" s="14" t="s">
        <v>6071</v>
      </c>
      <c r="G1705" s="14" t="s">
        <v>4005</v>
      </c>
      <c r="H1705" s="14" t="s">
        <v>4006</v>
      </c>
      <c r="I1705" s="15">
        <v>275</v>
      </c>
      <c r="J1705" s="77">
        <v>3</v>
      </c>
      <c r="K1705" s="92"/>
    </row>
    <row r="1706" spans="1:11" ht="20" x14ac:dyDescent="0.25">
      <c r="A1706" s="14" t="s">
        <v>1505</v>
      </c>
      <c r="B1706" s="14" t="s">
        <v>6072</v>
      </c>
      <c r="C1706" s="14" t="s">
        <v>6073</v>
      </c>
      <c r="D1706" s="16">
        <v>45904</v>
      </c>
      <c r="E1706" s="16"/>
      <c r="F1706" s="14" t="s">
        <v>6074</v>
      </c>
      <c r="G1706" s="14" t="s">
        <v>2022</v>
      </c>
      <c r="H1706" s="14" t="s">
        <v>2023</v>
      </c>
      <c r="I1706" s="15">
        <v>7218.46</v>
      </c>
      <c r="J1706" s="77">
        <v>4</v>
      </c>
      <c r="K1706" s="92"/>
    </row>
    <row r="1707" spans="1:11" ht="20" x14ac:dyDescent="0.25">
      <c r="A1707" s="14" t="s">
        <v>1505</v>
      </c>
      <c r="B1707" s="14" t="s">
        <v>6075</v>
      </c>
      <c r="C1707" s="14" t="s">
        <v>6076</v>
      </c>
      <c r="D1707" s="16">
        <v>45904</v>
      </c>
      <c r="E1707" s="16"/>
      <c r="F1707" s="14" t="s">
        <v>6077</v>
      </c>
      <c r="G1707" s="14" t="s">
        <v>2022</v>
      </c>
      <c r="H1707" s="14" t="s">
        <v>2023</v>
      </c>
      <c r="I1707" s="15">
        <v>2983.45</v>
      </c>
      <c r="J1707" s="77">
        <v>4</v>
      </c>
      <c r="K1707" s="92"/>
    </row>
    <row r="1708" spans="1:11" ht="12.5" x14ac:dyDescent="0.25">
      <c r="A1708" s="14" t="s">
        <v>1505</v>
      </c>
      <c r="B1708" s="14" t="s">
        <v>6078</v>
      </c>
      <c r="C1708" s="14" t="s">
        <v>6079</v>
      </c>
      <c r="D1708" s="16">
        <v>45904</v>
      </c>
      <c r="E1708" s="16"/>
      <c r="F1708" s="14" t="s">
        <v>6080</v>
      </c>
      <c r="G1708" s="14" t="s">
        <v>1795</v>
      </c>
      <c r="H1708" s="14" t="s">
        <v>1796</v>
      </c>
      <c r="I1708" s="15">
        <v>61.99</v>
      </c>
      <c r="J1708" s="77">
        <v>4</v>
      </c>
      <c r="K1708" s="92"/>
    </row>
    <row r="1709" spans="1:11" ht="20" x14ac:dyDescent="0.25">
      <c r="A1709" s="14" t="s">
        <v>1505</v>
      </c>
      <c r="B1709" s="14" t="s">
        <v>6081</v>
      </c>
      <c r="C1709" s="14" t="s">
        <v>6082</v>
      </c>
      <c r="D1709" s="16">
        <v>45889</v>
      </c>
      <c r="E1709" s="16">
        <v>45904</v>
      </c>
      <c r="F1709" s="14" t="s">
        <v>6083</v>
      </c>
      <c r="G1709" s="14" t="s">
        <v>4714</v>
      </c>
      <c r="H1709" s="14" t="s">
        <v>2649</v>
      </c>
      <c r="I1709" s="15">
        <v>366.87</v>
      </c>
      <c r="J1709" s="77">
        <v>3</v>
      </c>
      <c r="K1709" s="92"/>
    </row>
    <row r="1710" spans="1:11" ht="20" x14ac:dyDescent="0.25">
      <c r="A1710" s="14" t="s">
        <v>1505</v>
      </c>
      <c r="B1710" s="14" t="s">
        <v>6084</v>
      </c>
      <c r="C1710" s="14" t="s">
        <v>6084</v>
      </c>
      <c r="D1710" s="16">
        <v>45925</v>
      </c>
      <c r="E1710" s="16"/>
      <c r="F1710" s="14" t="s">
        <v>6085</v>
      </c>
      <c r="G1710" s="14"/>
      <c r="H1710" s="14" t="s">
        <v>1534</v>
      </c>
      <c r="I1710" s="15">
        <v>84.38</v>
      </c>
      <c r="J1710" s="77">
        <v>3</v>
      </c>
      <c r="K1710" s="92"/>
    </row>
    <row r="1711" spans="1:11" ht="20" x14ac:dyDescent="0.25">
      <c r="A1711" s="14" t="s">
        <v>1505</v>
      </c>
      <c r="B1711" s="14" t="s">
        <v>6086</v>
      </c>
      <c r="C1711" s="14" t="s">
        <v>6087</v>
      </c>
      <c r="D1711" s="16">
        <v>45904</v>
      </c>
      <c r="E1711" s="16"/>
      <c r="F1711" s="14" t="s">
        <v>6088</v>
      </c>
      <c r="G1711" s="14"/>
      <c r="H1711" s="14" t="s">
        <v>6089</v>
      </c>
      <c r="I1711" s="15">
        <v>50</v>
      </c>
      <c r="J1711" s="77">
        <v>5</v>
      </c>
      <c r="K1711" s="92"/>
    </row>
    <row r="1712" spans="1:11" ht="20" x14ac:dyDescent="0.25">
      <c r="A1712" s="14" t="s">
        <v>1505</v>
      </c>
      <c r="B1712" s="14" t="s">
        <v>6090</v>
      </c>
      <c r="C1712" s="14" t="s">
        <v>6091</v>
      </c>
      <c r="D1712" s="16">
        <v>45904</v>
      </c>
      <c r="E1712" s="16"/>
      <c r="F1712" s="14" t="s">
        <v>6092</v>
      </c>
      <c r="G1712" s="14" t="s">
        <v>6093</v>
      </c>
      <c r="H1712" s="14" t="s">
        <v>6094</v>
      </c>
      <c r="I1712" s="15">
        <v>200</v>
      </c>
      <c r="J1712" s="77">
        <v>5</v>
      </c>
      <c r="K1712" s="92"/>
    </row>
    <row r="1713" spans="1:11" ht="20" x14ac:dyDescent="0.25">
      <c r="A1713" s="14" t="s">
        <v>1505</v>
      </c>
      <c r="B1713" s="14" t="s">
        <v>6095</v>
      </c>
      <c r="C1713" s="14" t="s">
        <v>1724</v>
      </c>
      <c r="D1713" s="16">
        <v>45904</v>
      </c>
      <c r="E1713" s="16"/>
      <c r="F1713" s="14" t="s">
        <v>6092</v>
      </c>
      <c r="G1713" s="14"/>
      <c r="H1713" s="14" t="s">
        <v>6096</v>
      </c>
      <c r="I1713" s="15">
        <v>200</v>
      </c>
      <c r="J1713" s="77">
        <v>5</v>
      </c>
      <c r="K1713" s="92"/>
    </row>
    <row r="1714" spans="1:11" ht="20" x14ac:dyDescent="0.25">
      <c r="A1714" s="14" t="s">
        <v>1505</v>
      </c>
      <c r="B1714" s="14" t="s">
        <v>6097</v>
      </c>
      <c r="C1714" s="14" t="s">
        <v>6098</v>
      </c>
      <c r="D1714" s="16">
        <v>45904</v>
      </c>
      <c r="E1714" s="16"/>
      <c r="F1714" s="14" t="s">
        <v>6099</v>
      </c>
      <c r="G1714" s="14" t="s">
        <v>2927</v>
      </c>
      <c r="H1714" s="14" t="s">
        <v>2928</v>
      </c>
      <c r="I1714" s="15">
        <v>250</v>
      </c>
      <c r="J1714" s="77">
        <v>5</v>
      </c>
      <c r="K1714" s="92"/>
    </row>
    <row r="1715" spans="1:11" ht="20" x14ac:dyDescent="0.25">
      <c r="A1715" s="14" t="s">
        <v>1505</v>
      </c>
      <c r="B1715" s="14" t="s">
        <v>6100</v>
      </c>
      <c r="C1715" s="14" t="s">
        <v>6101</v>
      </c>
      <c r="D1715" s="16">
        <v>45904</v>
      </c>
      <c r="E1715" s="16"/>
      <c r="F1715" s="14" t="s">
        <v>6102</v>
      </c>
      <c r="G1715" s="14" t="s">
        <v>6103</v>
      </c>
      <c r="H1715" s="14" t="s">
        <v>6104</v>
      </c>
      <c r="I1715" s="15">
        <v>600</v>
      </c>
      <c r="J1715" s="77">
        <v>5</v>
      </c>
      <c r="K1715" s="92"/>
    </row>
    <row r="1716" spans="1:11" ht="20" x14ac:dyDescent="0.25">
      <c r="A1716" s="14" t="s">
        <v>1505</v>
      </c>
      <c r="B1716" s="14" t="s">
        <v>6105</v>
      </c>
      <c r="C1716" s="14" t="s">
        <v>6106</v>
      </c>
      <c r="D1716" s="16">
        <v>45904</v>
      </c>
      <c r="E1716" s="16"/>
      <c r="F1716" s="14" t="s">
        <v>6107</v>
      </c>
      <c r="G1716" s="14" t="s">
        <v>6108</v>
      </c>
      <c r="H1716" s="14" t="s">
        <v>6109</v>
      </c>
      <c r="I1716" s="15">
        <v>200</v>
      </c>
      <c r="J1716" s="77">
        <v>5</v>
      </c>
      <c r="K1716" s="92"/>
    </row>
    <row r="1717" spans="1:11" ht="40" x14ac:dyDescent="0.25">
      <c r="A1717" s="14" t="s">
        <v>1505</v>
      </c>
      <c r="B1717" s="14" t="s">
        <v>6110</v>
      </c>
      <c r="C1717" s="14" t="s">
        <v>6111</v>
      </c>
      <c r="D1717" s="16">
        <v>45908</v>
      </c>
      <c r="E1717" s="16"/>
      <c r="F1717" s="14" t="s">
        <v>6112</v>
      </c>
      <c r="G1717" s="14" t="s">
        <v>2944</v>
      </c>
      <c r="H1717" s="14" t="s">
        <v>2945</v>
      </c>
      <c r="I1717" s="15">
        <v>324.32</v>
      </c>
      <c r="J1717" s="77">
        <v>5</v>
      </c>
      <c r="K1717" s="92"/>
    </row>
    <row r="1718" spans="1:11" ht="70" x14ac:dyDescent="0.25">
      <c r="A1718" s="14" t="s">
        <v>1505</v>
      </c>
      <c r="B1718" s="14" t="s">
        <v>6113</v>
      </c>
      <c r="C1718" s="14" t="s">
        <v>6113</v>
      </c>
      <c r="D1718" s="16">
        <v>45908</v>
      </c>
      <c r="E1718" s="16"/>
      <c r="F1718" s="14" t="s">
        <v>6114</v>
      </c>
      <c r="G1718" s="14"/>
      <c r="H1718" s="14" t="s">
        <v>6115</v>
      </c>
      <c r="I1718" s="15">
        <v>55.06</v>
      </c>
      <c r="J1718" s="77">
        <v>2</v>
      </c>
      <c r="K1718" s="92"/>
    </row>
    <row r="1719" spans="1:11" ht="80" x14ac:dyDescent="0.25">
      <c r="A1719" s="14" t="s">
        <v>1505</v>
      </c>
      <c r="B1719" s="14" t="s">
        <v>6116</v>
      </c>
      <c r="C1719" s="14" t="s">
        <v>6117</v>
      </c>
      <c r="D1719" s="16">
        <v>45751</v>
      </c>
      <c r="E1719" s="16">
        <v>45908</v>
      </c>
      <c r="F1719" s="14" t="s">
        <v>6118</v>
      </c>
      <c r="G1719" s="14"/>
      <c r="H1719" s="14" t="s">
        <v>6119</v>
      </c>
      <c r="I1719" s="15">
        <v>892.5</v>
      </c>
      <c r="J1719" s="77">
        <v>2</v>
      </c>
      <c r="K1719" s="92"/>
    </row>
    <row r="1720" spans="1:11" ht="80" x14ac:dyDescent="0.25">
      <c r="A1720" s="14" t="s">
        <v>1505</v>
      </c>
      <c r="B1720" s="14" t="s">
        <v>6116</v>
      </c>
      <c r="C1720" s="14" t="s">
        <v>6120</v>
      </c>
      <c r="D1720" s="16">
        <v>45670</v>
      </c>
      <c r="E1720" s="16">
        <v>45908</v>
      </c>
      <c r="F1720" s="14" t="s">
        <v>6121</v>
      </c>
      <c r="G1720" s="14"/>
      <c r="H1720" s="14" t="s">
        <v>6122</v>
      </c>
      <c r="I1720" s="15">
        <v>607.5</v>
      </c>
      <c r="J1720" s="77">
        <v>2</v>
      </c>
      <c r="K1720" s="92"/>
    </row>
    <row r="1721" spans="1:11" ht="80" x14ac:dyDescent="0.25">
      <c r="A1721" s="14" t="s">
        <v>1505</v>
      </c>
      <c r="B1721" s="14" t="s">
        <v>6123</v>
      </c>
      <c r="C1721" s="14" t="s">
        <v>6117</v>
      </c>
      <c r="D1721" s="16">
        <v>45751</v>
      </c>
      <c r="E1721" s="16">
        <v>45908</v>
      </c>
      <c r="F1721" s="14" t="s">
        <v>6124</v>
      </c>
      <c r="G1721" s="14"/>
      <c r="H1721" s="14" t="s">
        <v>6119</v>
      </c>
      <c r="I1721" s="15">
        <v>892.5</v>
      </c>
      <c r="J1721" s="77">
        <v>2</v>
      </c>
      <c r="K1721" s="92"/>
    </row>
    <row r="1722" spans="1:11" ht="80" x14ac:dyDescent="0.25">
      <c r="A1722" s="14" t="s">
        <v>1505</v>
      </c>
      <c r="B1722" s="14" t="s">
        <v>6123</v>
      </c>
      <c r="C1722" s="14" t="s">
        <v>6120</v>
      </c>
      <c r="D1722" s="16">
        <v>45670</v>
      </c>
      <c r="E1722" s="16">
        <v>45908</v>
      </c>
      <c r="F1722" s="14" t="s">
        <v>6125</v>
      </c>
      <c r="G1722" s="14"/>
      <c r="H1722" s="14" t="s">
        <v>6122</v>
      </c>
      <c r="I1722" s="15">
        <v>462</v>
      </c>
      <c r="J1722" s="77">
        <v>2</v>
      </c>
      <c r="K1722" s="92"/>
    </row>
    <row r="1723" spans="1:11" ht="50" x14ac:dyDescent="0.25">
      <c r="A1723" s="14" t="s">
        <v>1505</v>
      </c>
      <c r="B1723" s="14" t="s">
        <v>6123</v>
      </c>
      <c r="C1723" s="14" t="s">
        <v>4595</v>
      </c>
      <c r="D1723" s="16">
        <v>45730</v>
      </c>
      <c r="E1723" s="16">
        <v>45908</v>
      </c>
      <c r="F1723" s="14" t="s">
        <v>6126</v>
      </c>
      <c r="G1723" s="14" t="s">
        <v>6127</v>
      </c>
      <c r="H1723" s="14" t="s">
        <v>6128</v>
      </c>
      <c r="I1723" s="15">
        <v>100</v>
      </c>
      <c r="J1723" s="77">
        <v>2</v>
      </c>
      <c r="K1723" s="92"/>
    </row>
    <row r="1724" spans="1:11" ht="80" x14ac:dyDescent="0.25">
      <c r="A1724" s="14" t="s">
        <v>1505</v>
      </c>
      <c r="B1724" s="14" t="s">
        <v>6129</v>
      </c>
      <c r="C1724" s="14" t="s">
        <v>6117</v>
      </c>
      <c r="D1724" s="16">
        <v>45751</v>
      </c>
      <c r="E1724" s="16">
        <v>45908</v>
      </c>
      <c r="F1724" s="14" t="s">
        <v>6130</v>
      </c>
      <c r="G1724" s="14"/>
      <c r="H1724" s="14" t="s">
        <v>6119</v>
      </c>
      <c r="I1724" s="15">
        <v>892.5</v>
      </c>
      <c r="J1724" s="77">
        <v>2</v>
      </c>
      <c r="K1724" s="92"/>
    </row>
    <row r="1725" spans="1:11" ht="80" x14ac:dyDescent="0.25">
      <c r="A1725" s="14" t="s">
        <v>1505</v>
      </c>
      <c r="B1725" s="14" t="s">
        <v>6129</v>
      </c>
      <c r="C1725" s="14" t="s">
        <v>6120</v>
      </c>
      <c r="D1725" s="16">
        <v>45670</v>
      </c>
      <c r="E1725" s="16">
        <v>45908</v>
      </c>
      <c r="F1725" s="14" t="s">
        <v>6131</v>
      </c>
      <c r="G1725" s="14"/>
      <c r="H1725" s="14" t="s">
        <v>6122</v>
      </c>
      <c r="I1725" s="15">
        <v>607.5</v>
      </c>
      <c r="J1725" s="77">
        <v>2</v>
      </c>
      <c r="K1725" s="92"/>
    </row>
    <row r="1726" spans="1:11" ht="80" x14ac:dyDescent="0.25">
      <c r="A1726" s="14" t="s">
        <v>1505</v>
      </c>
      <c r="B1726" s="14" t="s">
        <v>6132</v>
      </c>
      <c r="C1726" s="14" t="s">
        <v>6120</v>
      </c>
      <c r="D1726" s="16">
        <v>45670</v>
      </c>
      <c r="E1726" s="16">
        <v>45908</v>
      </c>
      <c r="F1726" s="14" t="s">
        <v>6133</v>
      </c>
      <c r="G1726" s="14"/>
      <c r="H1726" s="14" t="s">
        <v>6122</v>
      </c>
      <c r="I1726" s="15">
        <v>462</v>
      </c>
      <c r="J1726" s="77">
        <v>2</v>
      </c>
      <c r="K1726" s="92"/>
    </row>
    <row r="1727" spans="1:11" ht="40" x14ac:dyDescent="0.25">
      <c r="A1727" s="14" t="s">
        <v>1505</v>
      </c>
      <c r="B1727" s="14" t="s">
        <v>6132</v>
      </c>
      <c r="C1727" s="14" t="s">
        <v>6134</v>
      </c>
      <c r="D1727" s="16">
        <v>45701</v>
      </c>
      <c r="E1727" s="16">
        <v>45908</v>
      </c>
      <c r="F1727" s="14" t="s">
        <v>6135</v>
      </c>
      <c r="G1727" s="14" t="s">
        <v>6136</v>
      </c>
      <c r="H1727" s="14" t="s">
        <v>6137</v>
      </c>
      <c r="I1727" s="15">
        <v>30</v>
      </c>
      <c r="J1727" s="77">
        <v>2</v>
      </c>
      <c r="K1727" s="92"/>
    </row>
    <row r="1728" spans="1:11" ht="40" x14ac:dyDescent="0.25">
      <c r="A1728" s="14" t="s">
        <v>1505</v>
      </c>
      <c r="B1728" s="14" t="s">
        <v>6132</v>
      </c>
      <c r="C1728" s="14" t="s">
        <v>6138</v>
      </c>
      <c r="D1728" s="16">
        <v>45791</v>
      </c>
      <c r="E1728" s="16">
        <v>45908</v>
      </c>
      <c r="F1728" s="14" t="s">
        <v>6139</v>
      </c>
      <c r="G1728" s="14" t="s">
        <v>4714</v>
      </c>
      <c r="H1728" s="14" t="s">
        <v>2649</v>
      </c>
      <c r="I1728" s="15">
        <v>179.9</v>
      </c>
      <c r="J1728" s="77">
        <v>2</v>
      </c>
      <c r="K1728" s="92"/>
    </row>
    <row r="1729" spans="1:11" ht="50" x14ac:dyDescent="0.25">
      <c r="A1729" s="14" t="s">
        <v>1505</v>
      </c>
      <c r="B1729" s="14" t="s">
        <v>6132</v>
      </c>
      <c r="C1729" s="14" t="s">
        <v>4595</v>
      </c>
      <c r="D1729" s="16">
        <v>45730</v>
      </c>
      <c r="E1729" s="16">
        <v>45908</v>
      </c>
      <c r="F1729" s="14" t="s">
        <v>6140</v>
      </c>
      <c r="G1729" s="14" t="s">
        <v>6127</v>
      </c>
      <c r="H1729" s="14" t="s">
        <v>6128</v>
      </c>
      <c r="I1729" s="15">
        <v>675</v>
      </c>
      <c r="J1729" s="77">
        <v>2</v>
      </c>
      <c r="K1729" s="92"/>
    </row>
    <row r="1730" spans="1:11" ht="80" x14ac:dyDescent="0.25">
      <c r="A1730" s="14" t="s">
        <v>1505</v>
      </c>
      <c r="B1730" s="14" t="s">
        <v>6132</v>
      </c>
      <c r="C1730" s="14" t="s">
        <v>6141</v>
      </c>
      <c r="D1730" s="16">
        <v>45753</v>
      </c>
      <c r="E1730" s="16">
        <v>45908</v>
      </c>
      <c r="F1730" s="14" t="s">
        <v>6142</v>
      </c>
      <c r="G1730" s="14"/>
      <c r="H1730" s="14" t="s">
        <v>6119</v>
      </c>
      <c r="I1730" s="15">
        <v>1050</v>
      </c>
      <c r="J1730" s="77">
        <v>2</v>
      </c>
      <c r="K1730" s="92"/>
    </row>
    <row r="1731" spans="1:11" ht="80" x14ac:dyDescent="0.25">
      <c r="A1731" s="14" t="s">
        <v>1505</v>
      </c>
      <c r="B1731" s="14" t="s">
        <v>6143</v>
      </c>
      <c r="C1731" s="14" t="s">
        <v>6120</v>
      </c>
      <c r="D1731" s="16">
        <v>45670</v>
      </c>
      <c r="E1731" s="16">
        <v>45908</v>
      </c>
      <c r="F1731" s="14" t="s">
        <v>6144</v>
      </c>
      <c r="G1731" s="14"/>
      <c r="H1731" s="14" t="s">
        <v>6122</v>
      </c>
      <c r="I1731" s="15">
        <v>400</v>
      </c>
      <c r="J1731" s="77">
        <v>2</v>
      </c>
      <c r="K1731" s="92"/>
    </row>
    <row r="1732" spans="1:11" ht="80" x14ac:dyDescent="0.25">
      <c r="A1732" s="14" t="s">
        <v>1505</v>
      </c>
      <c r="B1732" s="14" t="s">
        <v>6145</v>
      </c>
      <c r="C1732" s="14" t="s">
        <v>6141</v>
      </c>
      <c r="D1732" s="16">
        <v>45753</v>
      </c>
      <c r="E1732" s="16">
        <v>45908</v>
      </c>
      <c r="F1732" s="14" t="s">
        <v>6146</v>
      </c>
      <c r="G1732" s="14"/>
      <c r="H1732" s="14" t="s">
        <v>6119</v>
      </c>
      <c r="I1732" s="15">
        <v>600</v>
      </c>
      <c r="J1732" s="77">
        <v>2</v>
      </c>
      <c r="K1732" s="92"/>
    </row>
    <row r="1733" spans="1:11" ht="70" x14ac:dyDescent="0.25">
      <c r="A1733" s="14" t="s">
        <v>1505</v>
      </c>
      <c r="B1733" s="14" t="s">
        <v>6147</v>
      </c>
      <c r="C1733" s="14" t="s">
        <v>6147</v>
      </c>
      <c r="D1733" s="16">
        <v>45908</v>
      </c>
      <c r="E1733" s="16"/>
      <c r="F1733" s="14" t="s">
        <v>6148</v>
      </c>
      <c r="G1733" s="14"/>
      <c r="H1733" s="14" t="s">
        <v>1771</v>
      </c>
      <c r="I1733" s="15">
        <v>96.5</v>
      </c>
      <c r="J1733" s="77">
        <v>5</v>
      </c>
      <c r="K1733" s="92"/>
    </row>
    <row r="1734" spans="1:11" ht="70" x14ac:dyDescent="0.25">
      <c r="A1734" s="14" t="s">
        <v>1505</v>
      </c>
      <c r="B1734" s="14" t="s">
        <v>6149</v>
      </c>
      <c r="C1734" s="14" t="s">
        <v>6149</v>
      </c>
      <c r="D1734" s="16">
        <v>45908</v>
      </c>
      <c r="E1734" s="16"/>
      <c r="F1734" s="14" t="s">
        <v>2343</v>
      </c>
      <c r="G1734" s="14"/>
      <c r="H1734" s="14" t="s">
        <v>1711</v>
      </c>
      <c r="I1734" s="15">
        <v>121.95</v>
      </c>
      <c r="J1734" s="77">
        <v>4</v>
      </c>
      <c r="K1734" s="92"/>
    </row>
    <row r="1735" spans="1:11" ht="70" x14ac:dyDescent="0.25">
      <c r="A1735" s="14" t="s">
        <v>1505</v>
      </c>
      <c r="B1735" s="14" t="s">
        <v>6150</v>
      </c>
      <c r="C1735" s="14" t="s">
        <v>6150</v>
      </c>
      <c r="D1735" s="16">
        <v>45908</v>
      </c>
      <c r="E1735" s="16"/>
      <c r="F1735" s="14" t="s">
        <v>6151</v>
      </c>
      <c r="G1735" s="14"/>
      <c r="H1735" s="14" t="s">
        <v>6152</v>
      </c>
      <c r="I1735" s="15">
        <v>138.53</v>
      </c>
      <c r="J1735" s="77">
        <v>2</v>
      </c>
      <c r="K1735" s="92"/>
    </row>
    <row r="1736" spans="1:11" ht="70" x14ac:dyDescent="0.25">
      <c r="A1736" s="14" t="s">
        <v>1505</v>
      </c>
      <c r="B1736" s="14" t="s">
        <v>6153</v>
      </c>
      <c r="C1736" s="14" t="s">
        <v>6153</v>
      </c>
      <c r="D1736" s="16">
        <v>45908</v>
      </c>
      <c r="E1736" s="16"/>
      <c r="F1736" s="14" t="s">
        <v>6154</v>
      </c>
      <c r="G1736" s="14"/>
      <c r="H1736" s="14" t="s">
        <v>2367</v>
      </c>
      <c r="I1736" s="15">
        <v>31.38</v>
      </c>
      <c r="J1736" s="77">
        <v>4</v>
      </c>
      <c r="K1736" s="92"/>
    </row>
    <row r="1737" spans="1:11" ht="70" x14ac:dyDescent="0.25">
      <c r="A1737" s="14" t="s">
        <v>1505</v>
      </c>
      <c r="B1737" s="14" t="s">
        <v>6155</v>
      </c>
      <c r="C1737" s="14" t="s">
        <v>6155</v>
      </c>
      <c r="D1737" s="16">
        <v>45908</v>
      </c>
      <c r="E1737" s="16"/>
      <c r="F1737" s="14" t="s">
        <v>6156</v>
      </c>
      <c r="G1737" s="14"/>
      <c r="H1737" s="14" t="s">
        <v>1719</v>
      </c>
      <c r="I1737" s="15">
        <v>118.99</v>
      </c>
      <c r="J1737" s="77">
        <v>4</v>
      </c>
      <c r="K1737" s="92"/>
    </row>
    <row r="1738" spans="1:11" ht="70" x14ac:dyDescent="0.25">
      <c r="A1738" s="14" t="s">
        <v>1505</v>
      </c>
      <c r="B1738" s="14" t="s">
        <v>6157</v>
      </c>
      <c r="C1738" s="14" t="s">
        <v>6157</v>
      </c>
      <c r="D1738" s="16">
        <v>45908</v>
      </c>
      <c r="E1738" s="16"/>
      <c r="F1738" s="14" t="s">
        <v>6158</v>
      </c>
      <c r="G1738" s="14"/>
      <c r="H1738" s="14" t="s">
        <v>1719</v>
      </c>
      <c r="I1738" s="15">
        <v>118.99</v>
      </c>
      <c r="J1738" s="77">
        <v>5</v>
      </c>
      <c r="K1738" s="92"/>
    </row>
    <row r="1739" spans="1:11" ht="70" x14ac:dyDescent="0.25">
      <c r="A1739" s="14" t="s">
        <v>1505</v>
      </c>
      <c r="B1739" s="14" t="s">
        <v>6159</v>
      </c>
      <c r="C1739" s="14" t="s">
        <v>6159</v>
      </c>
      <c r="D1739" s="16">
        <v>45908</v>
      </c>
      <c r="E1739" s="16"/>
      <c r="F1739" s="14" t="s">
        <v>6160</v>
      </c>
      <c r="G1739" s="14"/>
      <c r="H1739" s="14" t="s">
        <v>2568</v>
      </c>
      <c r="I1739" s="15">
        <v>63.34</v>
      </c>
      <c r="J1739" s="77">
        <v>5</v>
      </c>
      <c r="K1739" s="92"/>
    </row>
    <row r="1740" spans="1:11" ht="70" x14ac:dyDescent="0.25">
      <c r="A1740" s="14" t="s">
        <v>1505</v>
      </c>
      <c r="B1740" s="14" t="s">
        <v>6161</v>
      </c>
      <c r="C1740" s="14" t="s">
        <v>6161</v>
      </c>
      <c r="D1740" s="16">
        <v>45908</v>
      </c>
      <c r="E1740" s="16"/>
      <c r="F1740" s="14" t="s">
        <v>6162</v>
      </c>
      <c r="G1740" s="14"/>
      <c r="H1740" s="14" t="s">
        <v>3617</v>
      </c>
      <c r="I1740" s="15">
        <v>129.06</v>
      </c>
      <c r="J1740" s="77">
        <v>2</v>
      </c>
      <c r="K1740" s="92"/>
    </row>
    <row r="1741" spans="1:11" ht="12.5" x14ac:dyDescent="0.25">
      <c r="A1741" s="14" t="s">
        <v>1505</v>
      </c>
      <c r="B1741" s="14" t="s">
        <v>6163</v>
      </c>
      <c r="C1741" s="14" t="s">
        <v>6164</v>
      </c>
      <c r="D1741" s="16">
        <v>45874</v>
      </c>
      <c r="E1741" s="16">
        <v>45908</v>
      </c>
      <c r="F1741" s="14" t="s">
        <v>6165</v>
      </c>
      <c r="G1741" s="14" t="s">
        <v>2426</v>
      </c>
      <c r="H1741" s="14" t="s">
        <v>2427</v>
      </c>
      <c r="I1741" s="15">
        <v>199.98</v>
      </c>
      <c r="J1741" s="77">
        <v>5</v>
      </c>
      <c r="K1741" s="92"/>
    </row>
    <row r="1742" spans="1:11" ht="12.5" x14ac:dyDescent="0.25">
      <c r="A1742" s="14" t="s">
        <v>1505</v>
      </c>
      <c r="B1742" s="14" t="s">
        <v>6166</v>
      </c>
      <c r="C1742" s="14" t="s">
        <v>6167</v>
      </c>
      <c r="D1742" s="16">
        <v>45875</v>
      </c>
      <c r="E1742" s="16">
        <v>45908</v>
      </c>
      <c r="F1742" s="14" t="s">
        <v>6168</v>
      </c>
      <c r="G1742" s="14" t="s">
        <v>6169</v>
      </c>
      <c r="H1742" s="14" t="s">
        <v>6170</v>
      </c>
      <c r="I1742" s="15">
        <v>50.84</v>
      </c>
      <c r="J1742" s="77">
        <v>5</v>
      </c>
      <c r="K1742" s="92"/>
    </row>
    <row r="1743" spans="1:11" ht="20" x14ac:dyDescent="0.25">
      <c r="A1743" s="14" t="s">
        <v>1505</v>
      </c>
      <c r="B1743" s="14" t="s">
        <v>6171</v>
      </c>
      <c r="C1743" s="14" t="s">
        <v>6172</v>
      </c>
      <c r="D1743" s="16">
        <v>45876</v>
      </c>
      <c r="E1743" s="16">
        <v>45908</v>
      </c>
      <c r="F1743" s="14" t="s">
        <v>6173</v>
      </c>
      <c r="G1743" s="14" t="s">
        <v>6174</v>
      </c>
      <c r="H1743" s="14" t="s">
        <v>6175</v>
      </c>
      <c r="I1743" s="15">
        <v>100.43</v>
      </c>
      <c r="J1743" s="77">
        <v>4</v>
      </c>
      <c r="K1743" s="92"/>
    </row>
    <row r="1744" spans="1:11" ht="20" x14ac:dyDescent="0.25">
      <c r="A1744" s="14" t="s">
        <v>1505</v>
      </c>
      <c r="B1744" s="14" t="s">
        <v>6176</v>
      </c>
      <c r="C1744" s="14" t="s">
        <v>6177</v>
      </c>
      <c r="D1744" s="16">
        <v>45875</v>
      </c>
      <c r="E1744" s="16">
        <v>45908</v>
      </c>
      <c r="F1744" s="14" t="s">
        <v>6178</v>
      </c>
      <c r="G1744" s="14" t="s">
        <v>4667</v>
      </c>
      <c r="H1744" s="14" t="s">
        <v>4668</v>
      </c>
      <c r="I1744" s="15">
        <v>96.65</v>
      </c>
      <c r="J1744" s="77">
        <v>4</v>
      </c>
      <c r="K1744" s="92"/>
    </row>
    <row r="1745" spans="1:11" ht="20" x14ac:dyDescent="0.25">
      <c r="A1745" s="14" t="s">
        <v>1505</v>
      </c>
      <c r="B1745" s="14" t="s">
        <v>6179</v>
      </c>
      <c r="C1745" s="14" t="s">
        <v>6180</v>
      </c>
      <c r="D1745" s="16">
        <v>45877</v>
      </c>
      <c r="E1745" s="16">
        <v>45908</v>
      </c>
      <c r="F1745" s="14" t="s">
        <v>6181</v>
      </c>
      <c r="G1745" s="14" t="s">
        <v>4667</v>
      </c>
      <c r="H1745" s="14" t="s">
        <v>4668</v>
      </c>
      <c r="I1745" s="15">
        <v>119</v>
      </c>
      <c r="J1745" s="77">
        <v>4</v>
      </c>
      <c r="K1745" s="92"/>
    </row>
    <row r="1746" spans="1:11" ht="12.5" x14ac:dyDescent="0.25">
      <c r="A1746" s="14" t="s">
        <v>1505</v>
      </c>
      <c r="B1746" s="14" t="s">
        <v>6182</v>
      </c>
      <c r="C1746" s="14" t="s">
        <v>6183</v>
      </c>
      <c r="D1746" s="16">
        <v>45880</v>
      </c>
      <c r="E1746" s="16">
        <v>45908</v>
      </c>
      <c r="F1746" s="14" t="s">
        <v>6184</v>
      </c>
      <c r="G1746" s="14" t="s">
        <v>5692</v>
      </c>
      <c r="H1746" s="14" t="s">
        <v>152</v>
      </c>
      <c r="I1746" s="15">
        <v>2.7</v>
      </c>
      <c r="J1746" s="77">
        <v>4</v>
      </c>
      <c r="K1746" s="92"/>
    </row>
    <row r="1747" spans="1:11" ht="50" x14ac:dyDescent="0.25">
      <c r="A1747" s="14" t="s">
        <v>1505</v>
      </c>
      <c r="B1747" s="14" t="s">
        <v>6185</v>
      </c>
      <c r="C1747" s="14" t="s">
        <v>6185</v>
      </c>
      <c r="D1747" s="16">
        <v>45908</v>
      </c>
      <c r="E1747" s="16"/>
      <c r="F1747" s="14" t="s">
        <v>6186</v>
      </c>
      <c r="G1747" s="14"/>
      <c r="H1747" s="14" t="s">
        <v>6187</v>
      </c>
      <c r="I1747" s="15">
        <v>32101.25</v>
      </c>
      <c r="J1747" s="77">
        <v>4</v>
      </c>
      <c r="K1747" s="92"/>
    </row>
    <row r="1748" spans="1:11" ht="50" x14ac:dyDescent="0.25">
      <c r="A1748" s="14" t="s">
        <v>1505</v>
      </c>
      <c r="B1748" s="14" t="s">
        <v>6185</v>
      </c>
      <c r="C1748" s="14" t="s">
        <v>6185</v>
      </c>
      <c r="D1748" s="16">
        <v>45908</v>
      </c>
      <c r="E1748" s="16"/>
      <c r="F1748" s="14" t="s">
        <v>6188</v>
      </c>
      <c r="G1748" s="14"/>
      <c r="H1748" s="14" t="s">
        <v>6189</v>
      </c>
      <c r="I1748" s="15">
        <v>27674.31</v>
      </c>
      <c r="J1748" s="77">
        <v>3</v>
      </c>
      <c r="K1748" s="92"/>
    </row>
    <row r="1749" spans="1:11" ht="50" x14ac:dyDescent="0.25">
      <c r="A1749" s="14" t="s">
        <v>1505</v>
      </c>
      <c r="B1749" s="14" t="s">
        <v>6185</v>
      </c>
      <c r="C1749" s="14" t="s">
        <v>6185</v>
      </c>
      <c r="D1749" s="16">
        <v>45908</v>
      </c>
      <c r="E1749" s="16"/>
      <c r="F1749" s="14" t="s">
        <v>6190</v>
      </c>
      <c r="G1749" s="14"/>
      <c r="H1749" s="14" t="s">
        <v>2083</v>
      </c>
      <c r="I1749" s="15">
        <v>12170.15</v>
      </c>
      <c r="J1749" s="77">
        <v>2</v>
      </c>
      <c r="K1749" s="92"/>
    </row>
    <row r="1750" spans="1:11" ht="50" x14ac:dyDescent="0.25">
      <c r="A1750" s="14" t="s">
        <v>1505</v>
      </c>
      <c r="B1750" s="14" t="s">
        <v>6185</v>
      </c>
      <c r="C1750" s="14" t="s">
        <v>6185</v>
      </c>
      <c r="D1750" s="16">
        <v>45908</v>
      </c>
      <c r="E1750" s="16"/>
      <c r="F1750" s="14" t="s">
        <v>6191</v>
      </c>
      <c r="G1750" s="14"/>
      <c r="H1750" s="14" t="s">
        <v>6192</v>
      </c>
      <c r="I1750" s="15">
        <v>936.6</v>
      </c>
      <c r="J1750" s="77">
        <v>5</v>
      </c>
      <c r="K1750" s="92"/>
    </row>
    <row r="1751" spans="1:11" ht="20" x14ac:dyDescent="0.25">
      <c r="A1751" s="14" t="s">
        <v>1505</v>
      </c>
      <c r="B1751" s="14" t="s">
        <v>6193</v>
      </c>
      <c r="C1751" s="14" t="s">
        <v>6194</v>
      </c>
      <c r="D1751" s="16">
        <v>45909</v>
      </c>
      <c r="E1751" s="16"/>
      <c r="F1751" s="14" t="s">
        <v>6195</v>
      </c>
      <c r="G1751" s="14"/>
      <c r="H1751" s="14" t="s">
        <v>6196</v>
      </c>
      <c r="I1751" s="15">
        <v>18882.41</v>
      </c>
      <c r="J1751" s="77">
        <v>3</v>
      </c>
      <c r="K1751" s="92"/>
    </row>
    <row r="1752" spans="1:11" ht="20" x14ac:dyDescent="0.25">
      <c r="A1752" s="14" t="s">
        <v>1505</v>
      </c>
      <c r="B1752" s="14" t="s">
        <v>6197</v>
      </c>
      <c r="C1752" s="14" t="s">
        <v>6198</v>
      </c>
      <c r="D1752" s="16">
        <v>45909</v>
      </c>
      <c r="E1752" s="16"/>
      <c r="F1752" s="14" t="s">
        <v>6199</v>
      </c>
      <c r="G1752" s="14" t="s">
        <v>1583</v>
      </c>
      <c r="H1752" s="14" t="s">
        <v>1584</v>
      </c>
      <c r="I1752" s="15">
        <v>30</v>
      </c>
      <c r="J1752" s="77">
        <v>4</v>
      </c>
      <c r="K1752" s="92"/>
    </row>
    <row r="1753" spans="1:11" ht="20" x14ac:dyDescent="0.25">
      <c r="A1753" s="14" t="s">
        <v>1505</v>
      </c>
      <c r="B1753" s="14" t="s">
        <v>6200</v>
      </c>
      <c r="C1753" s="14" t="s">
        <v>6201</v>
      </c>
      <c r="D1753" s="16">
        <v>45911</v>
      </c>
      <c r="E1753" s="16"/>
      <c r="F1753" s="14" t="s">
        <v>6199</v>
      </c>
      <c r="G1753" s="14" t="s">
        <v>1583</v>
      </c>
      <c r="H1753" s="14" t="s">
        <v>1584</v>
      </c>
      <c r="I1753" s="15">
        <v>14.76</v>
      </c>
      <c r="J1753" s="77">
        <v>4</v>
      </c>
      <c r="K1753" s="92"/>
    </row>
    <row r="1754" spans="1:11" ht="20" x14ac:dyDescent="0.25">
      <c r="A1754" s="14" t="s">
        <v>1505</v>
      </c>
      <c r="B1754" s="14" t="s">
        <v>7866</v>
      </c>
      <c r="C1754" s="14" t="s">
        <v>7867</v>
      </c>
      <c r="D1754" s="16">
        <v>45918</v>
      </c>
      <c r="E1754" s="16"/>
      <c r="F1754" s="14" t="s">
        <v>6199</v>
      </c>
      <c r="G1754" s="14" t="s">
        <v>1583</v>
      </c>
      <c r="H1754" s="14" t="s">
        <v>1584</v>
      </c>
      <c r="I1754" s="15">
        <v>14.72</v>
      </c>
      <c r="J1754" s="77">
        <v>4</v>
      </c>
      <c r="K1754" s="92"/>
    </row>
    <row r="1755" spans="1:11" ht="50" x14ac:dyDescent="0.25">
      <c r="A1755" s="14" t="s">
        <v>1505</v>
      </c>
      <c r="B1755" s="14" t="s">
        <v>6205</v>
      </c>
      <c r="C1755" s="14" t="s">
        <v>6206</v>
      </c>
      <c r="D1755" s="16">
        <v>45909</v>
      </c>
      <c r="E1755" s="16"/>
      <c r="F1755" s="14" t="s">
        <v>6207</v>
      </c>
      <c r="G1755" s="14" t="s">
        <v>1890</v>
      </c>
      <c r="H1755" s="14" t="s">
        <v>1891</v>
      </c>
      <c r="I1755" s="15">
        <v>18.940000000000001</v>
      </c>
      <c r="J1755" s="77">
        <v>2</v>
      </c>
      <c r="K1755" s="92"/>
    </row>
    <row r="1756" spans="1:11" ht="70" x14ac:dyDescent="0.25">
      <c r="A1756" s="14" t="s">
        <v>1505</v>
      </c>
      <c r="B1756" s="14" t="s">
        <v>6208</v>
      </c>
      <c r="C1756" s="14" t="s">
        <v>6208</v>
      </c>
      <c r="D1756" s="16">
        <v>45909</v>
      </c>
      <c r="E1756" s="16"/>
      <c r="F1756" s="14" t="s">
        <v>6209</v>
      </c>
      <c r="G1756" s="14"/>
      <c r="H1756" s="14" t="s">
        <v>6210</v>
      </c>
      <c r="I1756" s="15">
        <v>180</v>
      </c>
      <c r="J1756" s="77">
        <v>2</v>
      </c>
      <c r="K1756" s="92"/>
    </row>
    <row r="1757" spans="1:11" ht="70" x14ac:dyDescent="0.25">
      <c r="A1757" s="14" t="s">
        <v>1505</v>
      </c>
      <c r="B1757" s="14" t="s">
        <v>6208</v>
      </c>
      <c r="C1757" s="14" t="s">
        <v>6208</v>
      </c>
      <c r="D1757" s="16">
        <v>45909</v>
      </c>
      <c r="E1757" s="16"/>
      <c r="F1757" s="14" t="s">
        <v>6211</v>
      </c>
      <c r="G1757" s="14"/>
      <c r="H1757" s="14" t="s">
        <v>6212</v>
      </c>
      <c r="I1757" s="15">
        <v>126</v>
      </c>
      <c r="J1757" s="77">
        <v>5</v>
      </c>
      <c r="K1757" s="92"/>
    </row>
    <row r="1758" spans="1:11" ht="70" x14ac:dyDescent="0.25">
      <c r="A1758" s="14" t="s">
        <v>1505</v>
      </c>
      <c r="B1758" s="14" t="s">
        <v>6213</v>
      </c>
      <c r="C1758" s="14" t="s">
        <v>6213</v>
      </c>
      <c r="D1758" s="16">
        <v>45910</v>
      </c>
      <c r="E1758" s="16"/>
      <c r="F1758" s="14" t="s">
        <v>6214</v>
      </c>
      <c r="G1758" s="14"/>
      <c r="H1758" s="14" t="s">
        <v>6115</v>
      </c>
      <c r="I1758" s="15">
        <v>77.55</v>
      </c>
      <c r="J1758" s="77">
        <v>2</v>
      </c>
      <c r="K1758" s="92"/>
    </row>
    <row r="1759" spans="1:11" ht="70" x14ac:dyDescent="0.25">
      <c r="A1759" s="14" t="s">
        <v>1505</v>
      </c>
      <c r="B1759" s="14" t="s">
        <v>6215</v>
      </c>
      <c r="C1759" s="14" t="s">
        <v>6215</v>
      </c>
      <c r="D1759" s="16">
        <v>45910</v>
      </c>
      <c r="E1759" s="16"/>
      <c r="F1759" s="14" t="s">
        <v>6216</v>
      </c>
      <c r="G1759" s="14"/>
      <c r="H1759" s="14" t="s">
        <v>1841</v>
      </c>
      <c r="I1759" s="15">
        <v>58.25</v>
      </c>
      <c r="J1759" s="77">
        <v>3</v>
      </c>
      <c r="K1759" s="92"/>
    </row>
    <row r="1760" spans="1:11" ht="70" x14ac:dyDescent="0.25">
      <c r="A1760" s="14" t="s">
        <v>1505</v>
      </c>
      <c r="B1760" s="14" t="s">
        <v>6217</v>
      </c>
      <c r="C1760" s="14" t="s">
        <v>6217</v>
      </c>
      <c r="D1760" s="16">
        <v>45910</v>
      </c>
      <c r="E1760" s="16"/>
      <c r="F1760" s="14" t="s">
        <v>6218</v>
      </c>
      <c r="G1760" s="14"/>
      <c r="H1760" s="14" t="s">
        <v>1841</v>
      </c>
      <c r="I1760" s="15">
        <v>84.06</v>
      </c>
      <c r="J1760" s="77">
        <v>5</v>
      </c>
      <c r="K1760" s="92"/>
    </row>
    <row r="1761" spans="1:11" ht="70" x14ac:dyDescent="0.25">
      <c r="A1761" s="14" t="s">
        <v>1505</v>
      </c>
      <c r="B1761" s="14" t="s">
        <v>6219</v>
      </c>
      <c r="C1761" s="14" t="s">
        <v>6219</v>
      </c>
      <c r="D1761" s="16">
        <v>45910</v>
      </c>
      <c r="E1761" s="16"/>
      <c r="F1761" s="14" t="s">
        <v>6220</v>
      </c>
      <c r="G1761" s="14"/>
      <c r="H1761" s="14" t="s">
        <v>1775</v>
      </c>
      <c r="I1761" s="15">
        <v>33.74</v>
      </c>
      <c r="J1761" s="77">
        <v>5</v>
      </c>
      <c r="K1761" s="92"/>
    </row>
    <row r="1762" spans="1:11" ht="70" x14ac:dyDescent="0.25">
      <c r="A1762" s="14" t="s">
        <v>1505</v>
      </c>
      <c r="B1762" s="14" t="s">
        <v>6221</v>
      </c>
      <c r="C1762" s="14" t="s">
        <v>6221</v>
      </c>
      <c r="D1762" s="16">
        <v>45910</v>
      </c>
      <c r="E1762" s="16"/>
      <c r="F1762" s="14" t="s">
        <v>6222</v>
      </c>
      <c r="G1762" s="14"/>
      <c r="H1762" s="14" t="s">
        <v>6223</v>
      </c>
      <c r="I1762" s="15">
        <v>184.11</v>
      </c>
      <c r="J1762" s="77">
        <v>2</v>
      </c>
      <c r="K1762" s="92"/>
    </row>
    <row r="1763" spans="1:11" ht="50" x14ac:dyDescent="0.25">
      <c r="A1763" s="14" t="s">
        <v>1505</v>
      </c>
      <c r="B1763" s="14" t="s">
        <v>6221</v>
      </c>
      <c r="C1763" s="14" t="s">
        <v>6224</v>
      </c>
      <c r="D1763" s="16">
        <v>45849</v>
      </c>
      <c r="E1763" s="16">
        <v>45910</v>
      </c>
      <c r="F1763" s="14" t="s">
        <v>6225</v>
      </c>
      <c r="G1763" s="14" t="s">
        <v>6226</v>
      </c>
      <c r="H1763" s="14" t="s">
        <v>6227</v>
      </c>
      <c r="I1763" s="15">
        <v>72</v>
      </c>
      <c r="J1763" s="77">
        <v>2</v>
      </c>
      <c r="K1763" s="92"/>
    </row>
    <row r="1764" spans="1:11" ht="20" x14ac:dyDescent="0.25">
      <c r="A1764" s="14" t="s">
        <v>1505</v>
      </c>
      <c r="B1764" s="14" t="s">
        <v>6228</v>
      </c>
      <c r="C1764" s="14" t="s">
        <v>6229</v>
      </c>
      <c r="D1764" s="16">
        <v>45910</v>
      </c>
      <c r="E1764" s="16"/>
      <c r="F1764" s="14" t="s">
        <v>6230</v>
      </c>
      <c r="G1764" s="14" t="s">
        <v>2236</v>
      </c>
      <c r="H1764" s="14" t="s">
        <v>2237</v>
      </c>
      <c r="I1764" s="15">
        <v>492</v>
      </c>
      <c r="J1764" s="77">
        <v>3</v>
      </c>
      <c r="K1764" s="92"/>
    </row>
    <row r="1765" spans="1:11" ht="20" x14ac:dyDescent="0.25">
      <c r="A1765" s="14" t="s">
        <v>1505</v>
      </c>
      <c r="B1765" s="14" t="s">
        <v>6231</v>
      </c>
      <c r="C1765" s="14" t="s">
        <v>3768</v>
      </c>
      <c r="D1765" s="16">
        <v>45910</v>
      </c>
      <c r="E1765" s="16"/>
      <c r="F1765" s="14" t="s">
        <v>6232</v>
      </c>
      <c r="G1765" s="14" t="s">
        <v>1989</v>
      </c>
      <c r="H1765" s="14" t="s">
        <v>1990</v>
      </c>
      <c r="I1765" s="15">
        <v>300</v>
      </c>
      <c r="J1765" s="77">
        <v>2</v>
      </c>
      <c r="K1765" s="92"/>
    </row>
    <row r="1766" spans="1:11" ht="20" x14ac:dyDescent="0.25">
      <c r="A1766" s="14" t="s">
        <v>1505</v>
      </c>
      <c r="B1766" s="14" t="s">
        <v>6233</v>
      </c>
      <c r="C1766" s="14" t="s">
        <v>6234</v>
      </c>
      <c r="D1766" s="16">
        <v>45910</v>
      </c>
      <c r="E1766" s="16"/>
      <c r="F1766" s="14" t="s">
        <v>6235</v>
      </c>
      <c r="G1766" s="14" t="s">
        <v>1863</v>
      </c>
      <c r="H1766" s="14" t="s">
        <v>1864</v>
      </c>
      <c r="I1766" s="15">
        <v>723.6</v>
      </c>
      <c r="J1766" s="77">
        <v>2</v>
      </c>
      <c r="K1766" s="92"/>
    </row>
    <row r="1767" spans="1:11" ht="30" x14ac:dyDescent="0.25">
      <c r="A1767" s="14" t="s">
        <v>1505</v>
      </c>
      <c r="B1767" s="14" t="s">
        <v>6233</v>
      </c>
      <c r="C1767" s="14" t="s">
        <v>6233</v>
      </c>
      <c r="D1767" s="16">
        <v>45944</v>
      </c>
      <c r="E1767" s="16"/>
      <c r="F1767" s="14" t="s">
        <v>6236</v>
      </c>
      <c r="G1767" s="14"/>
      <c r="H1767" s="14" t="s">
        <v>1534</v>
      </c>
      <c r="I1767" s="15">
        <v>162.46</v>
      </c>
      <c r="J1767" s="77">
        <v>2</v>
      </c>
      <c r="K1767" s="92"/>
    </row>
    <row r="1768" spans="1:11" ht="20" x14ac:dyDescent="0.25">
      <c r="A1768" s="14" t="s">
        <v>1505</v>
      </c>
      <c r="B1768" s="14" t="s">
        <v>6237</v>
      </c>
      <c r="C1768" s="14" t="s">
        <v>4226</v>
      </c>
      <c r="D1768" s="16">
        <v>45910</v>
      </c>
      <c r="E1768" s="16"/>
      <c r="F1768" s="14" t="s">
        <v>6238</v>
      </c>
      <c r="G1768" s="14" t="s">
        <v>1521</v>
      </c>
      <c r="H1768" s="14" t="s">
        <v>1522</v>
      </c>
      <c r="I1768" s="15">
        <v>492</v>
      </c>
      <c r="J1768" s="77">
        <v>3</v>
      </c>
      <c r="K1768" s="92"/>
    </row>
    <row r="1769" spans="1:11" ht="12.5" x14ac:dyDescent="0.25">
      <c r="A1769" s="14" t="s">
        <v>1505</v>
      </c>
      <c r="B1769" s="14" t="s">
        <v>6239</v>
      </c>
      <c r="C1769" s="14" t="s">
        <v>6240</v>
      </c>
      <c r="D1769" s="16">
        <v>45910</v>
      </c>
      <c r="E1769" s="16"/>
      <c r="F1769" s="14" t="s">
        <v>6241</v>
      </c>
      <c r="G1769" s="14" t="s">
        <v>1830</v>
      </c>
      <c r="H1769" s="14" t="s">
        <v>3769</v>
      </c>
      <c r="I1769" s="15">
        <v>1350</v>
      </c>
      <c r="J1769" s="77">
        <v>5</v>
      </c>
      <c r="K1769" s="92"/>
    </row>
    <row r="1770" spans="1:11" ht="20" x14ac:dyDescent="0.25">
      <c r="A1770" s="14" t="s">
        <v>1505</v>
      </c>
      <c r="B1770" s="14" t="s">
        <v>6242</v>
      </c>
      <c r="C1770" s="14" t="s">
        <v>5955</v>
      </c>
      <c r="D1770" s="16">
        <v>45910</v>
      </c>
      <c r="E1770" s="16"/>
      <c r="F1770" s="14" t="s">
        <v>6243</v>
      </c>
      <c r="G1770" s="14" t="s">
        <v>4060</v>
      </c>
      <c r="H1770" s="14" t="s">
        <v>6244</v>
      </c>
      <c r="I1770" s="15">
        <v>1490</v>
      </c>
      <c r="J1770" s="77">
        <v>5</v>
      </c>
      <c r="K1770" s="92"/>
    </row>
    <row r="1771" spans="1:11" ht="20" x14ac:dyDescent="0.25">
      <c r="A1771" s="14" t="s">
        <v>1505</v>
      </c>
      <c r="B1771" s="14" t="s">
        <v>6242</v>
      </c>
      <c r="C1771" s="14" t="s">
        <v>5955</v>
      </c>
      <c r="D1771" s="16">
        <v>45910</v>
      </c>
      <c r="E1771" s="16"/>
      <c r="F1771" s="14" t="s">
        <v>6245</v>
      </c>
      <c r="G1771" s="14" t="s">
        <v>4060</v>
      </c>
      <c r="H1771" s="14" t="s">
        <v>6244</v>
      </c>
      <c r="I1771" s="15">
        <v>640</v>
      </c>
      <c r="J1771" s="77">
        <v>3</v>
      </c>
      <c r="K1771" s="92"/>
    </row>
    <row r="1772" spans="1:11" ht="20" x14ac:dyDescent="0.25">
      <c r="A1772" s="14" t="s">
        <v>1505</v>
      </c>
      <c r="B1772" s="14" t="s">
        <v>6246</v>
      </c>
      <c r="C1772" s="14" t="s">
        <v>6247</v>
      </c>
      <c r="D1772" s="16">
        <v>45910</v>
      </c>
      <c r="E1772" s="16"/>
      <c r="F1772" s="14" t="s">
        <v>6248</v>
      </c>
      <c r="G1772" s="14" t="s">
        <v>1922</v>
      </c>
      <c r="H1772" s="14" t="s">
        <v>1923</v>
      </c>
      <c r="I1772" s="15">
        <v>405</v>
      </c>
      <c r="J1772" s="77">
        <v>3</v>
      </c>
      <c r="K1772" s="92"/>
    </row>
    <row r="1773" spans="1:11" ht="30" x14ac:dyDescent="0.25">
      <c r="A1773" s="14" t="s">
        <v>1505</v>
      </c>
      <c r="B1773" s="14" t="s">
        <v>6246</v>
      </c>
      <c r="C1773" s="14" t="s">
        <v>6246</v>
      </c>
      <c r="D1773" s="16">
        <v>45944</v>
      </c>
      <c r="E1773" s="16"/>
      <c r="F1773" s="14" t="s">
        <v>6249</v>
      </c>
      <c r="G1773" s="14"/>
      <c r="H1773" s="14" t="s">
        <v>1534</v>
      </c>
      <c r="I1773" s="15">
        <v>95</v>
      </c>
      <c r="J1773" s="77">
        <v>3</v>
      </c>
      <c r="K1773" s="92"/>
    </row>
    <row r="1774" spans="1:11" ht="20" x14ac:dyDescent="0.25">
      <c r="A1774" s="14" t="s">
        <v>1505</v>
      </c>
      <c r="B1774" s="14" t="s">
        <v>6250</v>
      </c>
      <c r="C1774" s="14" t="s">
        <v>3476</v>
      </c>
      <c r="D1774" s="16">
        <v>45910</v>
      </c>
      <c r="E1774" s="16"/>
      <c r="F1774" s="14" t="s">
        <v>6251</v>
      </c>
      <c r="G1774" s="14" t="s">
        <v>1922</v>
      </c>
      <c r="H1774" s="14" t="s">
        <v>1923</v>
      </c>
      <c r="I1774" s="15">
        <v>405</v>
      </c>
      <c r="J1774" s="77">
        <v>3</v>
      </c>
      <c r="K1774" s="92"/>
    </row>
    <row r="1775" spans="1:11" ht="30" x14ac:dyDescent="0.25">
      <c r="A1775" s="14" t="s">
        <v>1505</v>
      </c>
      <c r="B1775" s="14" t="s">
        <v>6250</v>
      </c>
      <c r="C1775" s="14" t="s">
        <v>6250</v>
      </c>
      <c r="D1775" s="16">
        <v>45944</v>
      </c>
      <c r="E1775" s="16"/>
      <c r="F1775" s="14" t="s">
        <v>6252</v>
      </c>
      <c r="G1775" s="14"/>
      <c r="H1775" s="14" t="s">
        <v>1534</v>
      </c>
      <c r="I1775" s="15">
        <v>95</v>
      </c>
      <c r="J1775" s="77">
        <v>3</v>
      </c>
      <c r="K1775" s="92"/>
    </row>
    <row r="1776" spans="1:11" ht="80" x14ac:dyDescent="0.25">
      <c r="A1776" s="14" t="s">
        <v>1505</v>
      </c>
      <c r="B1776" s="14" t="s">
        <v>6253</v>
      </c>
      <c r="C1776" s="14" t="s">
        <v>6141</v>
      </c>
      <c r="D1776" s="16">
        <v>45753</v>
      </c>
      <c r="E1776" s="16">
        <v>45910</v>
      </c>
      <c r="F1776" s="14" t="s">
        <v>6254</v>
      </c>
      <c r="G1776" s="14"/>
      <c r="H1776" s="14" t="s">
        <v>6119</v>
      </c>
      <c r="I1776" s="15">
        <v>892.5</v>
      </c>
      <c r="J1776" s="77">
        <v>2</v>
      </c>
      <c r="K1776" s="92"/>
    </row>
    <row r="1777" spans="1:11" ht="40" x14ac:dyDescent="0.25">
      <c r="A1777" s="14" t="s">
        <v>1505</v>
      </c>
      <c r="B1777" s="14" t="s">
        <v>6255</v>
      </c>
      <c r="C1777" s="14" t="s">
        <v>6256</v>
      </c>
      <c r="D1777" s="16">
        <v>45891</v>
      </c>
      <c r="E1777" s="16">
        <v>45910</v>
      </c>
      <c r="F1777" s="14" t="s">
        <v>6257</v>
      </c>
      <c r="G1777" s="14" t="s">
        <v>1890</v>
      </c>
      <c r="H1777" s="14" t="s">
        <v>1891</v>
      </c>
      <c r="I1777" s="15">
        <v>1195.92</v>
      </c>
      <c r="J1777" s="77">
        <v>3</v>
      </c>
      <c r="K1777" s="92"/>
    </row>
    <row r="1778" spans="1:11" ht="40" x14ac:dyDescent="0.25">
      <c r="A1778" s="14" t="s">
        <v>1505</v>
      </c>
      <c r="B1778" s="14" t="s">
        <v>6258</v>
      </c>
      <c r="C1778" s="14" t="s">
        <v>6259</v>
      </c>
      <c r="D1778" s="16">
        <v>45891</v>
      </c>
      <c r="E1778" s="16">
        <v>45910</v>
      </c>
      <c r="F1778" s="14" t="s">
        <v>6260</v>
      </c>
      <c r="G1778" s="14" t="s">
        <v>1890</v>
      </c>
      <c r="H1778" s="14" t="s">
        <v>1891</v>
      </c>
      <c r="I1778" s="15">
        <v>335.61</v>
      </c>
      <c r="J1778" s="77">
        <v>3</v>
      </c>
      <c r="K1778" s="92"/>
    </row>
    <row r="1779" spans="1:11" ht="30" x14ac:dyDescent="0.25">
      <c r="A1779" s="14" t="s">
        <v>1505</v>
      </c>
      <c r="B1779" s="14" t="s">
        <v>6261</v>
      </c>
      <c r="C1779" s="14" t="s">
        <v>6262</v>
      </c>
      <c r="D1779" s="16">
        <v>45700</v>
      </c>
      <c r="E1779" s="16">
        <v>45910</v>
      </c>
      <c r="F1779" s="14" t="s">
        <v>6263</v>
      </c>
      <c r="G1779" s="14">
        <v>29213291</v>
      </c>
      <c r="H1779" s="14" t="s">
        <v>2649</v>
      </c>
      <c r="I1779" s="15">
        <v>187.68</v>
      </c>
      <c r="J1779" s="77">
        <v>2</v>
      </c>
      <c r="K1779" s="92"/>
    </row>
    <row r="1780" spans="1:11" ht="30" x14ac:dyDescent="0.25">
      <c r="A1780" s="14" t="s">
        <v>1505</v>
      </c>
      <c r="B1780" s="14" t="s">
        <v>6261</v>
      </c>
      <c r="C1780" s="14" t="s">
        <v>6264</v>
      </c>
      <c r="D1780" s="16">
        <v>45799</v>
      </c>
      <c r="E1780" s="16">
        <v>45910</v>
      </c>
      <c r="F1780" s="14" t="s">
        <v>6265</v>
      </c>
      <c r="G1780" s="14" t="s">
        <v>6266</v>
      </c>
      <c r="H1780" s="14" t="s">
        <v>6267</v>
      </c>
      <c r="I1780" s="15">
        <v>37.979999999999997</v>
      </c>
      <c r="J1780" s="77">
        <v>2</v>
      </c>
      <c r="K1780" s="92"/>
    </row>
    <row r="1781" spans="1:11" ht="30" x14ac:dyDescent="0.25">
      <c r="A1781" s="14" t="s">
        <v>1505</v>
      </c>
      <c r="B1781" s="14" t="s">
        <v>6261</v>
      </c>
      <c r="C1781" s="14" t="s">
        <v>6268</v>
      </c>
      <c r="D1781" s="16">
        <v>45831</v>
      </c>
      <c r="E1781" s="16">
        <v>45910</v>
      </c>
      <c r="F1781" s="14" t="s">
        <v>6269</v>
      </c>
      <c r="G1781" s="14" t="s">
        <v>6270</v>
      </c>
      <c r="H1781" s="14" t="s">
        <v>6271</v>
      </c>
      <c r="I1781" s="15">
        <v>70.69</v>
      </c>
      <c r="J1781" s="77">
        <v>2</v>
      </c>
      <c r="K1781" s="92"/>
    </row>
    <row r="1782" spans="1:11" ht="30" x14ac:dyDescent="0.25">
      <c r="A1782" s="14" t="s">
        <v>1505</v>
      </c>
      <c r="B1782" s="14" t="s">
        <v>6272</v>
      </c>
      <c r="C1782" s="14" t="s">
        <v>6273</v>
      </c>
      <c r="D1782" s="16">
        <v>45727</v>
      </c>
      <c r="E1782" s="16">
        <v>45910</v>
      </c>
      <c r="F1782" s="14" t="s">
        <v>6274</v>
      </c>
      <c r="G1782" s="14" t="s">
        <v>6275</v>
      </c>
      <c r="H1782" s="14" t="s">
        <v>6276</v>
      </c>
      <c r="I1782" s="15">
        <v>160</v>
      </c>
      <c r="J1782" s="77">
        <v>3</v>
      </c>
      <c r="K1782" s="92"/>
    </row>
    <row r="1783" spans="1:11" ht="30" x14ac:dyDescent="0.25">
      <c r="A1783" s="14" t="s">
        <v>1505</v>
      </c>
      <c r="B1783" s="14" t="s">
        <v>6272</v>
      </c>
      <c r="C1783" s="14" t="s">
        <v>6277</v>
      </c>
      <c r="D1783" s="16">
        <v>45727</v>
      </c>
      <c r="E1783" s="16">
        <v>45910</v>
      </c>
      <c r="F1783" s="14" t="s">
        <v>6278</v>
      </c>
      <c r="G1783" s="14" t="s">
        <v>6275</v>
      </c>
      <c r="H1783" s="14" t="s">
        <v>6276</v>
      </c>
      <c r="I1783" s="15">
        <v>31.28</v>
      </c>
      <c r="J1783" s="77">
        <v>3</v>
      </c>
      <c r="K1783" s="92"/>
    </row>
    <row r="1784" spans="1:11" ht="40" x14ac:dyDescent="0.25">
      <c r="A1784" s="14" t="s">
        <v>1505</v>
      </c>
      <c r="B1784" s="14" t="s">
        <v>6272</v>
      </c>
      <c r="C1784" s="14" t="s">
        <v>6279</v>
      </c>
      <c r="D1784" s="16">
        <v>45785</v>
      </c>
      <c r="E1784" s="16">
        <v>45910</v>
      </c>
      <c r="F1784" s="14" t="s">
        <v>6280</v>
      </c>
      <c r="G1784" s="14" t="s">
        <v>6275</v>
      </c>
      <c r="H1784" s="14" t="s">
        <v>6276</v>
      </c>
      <c r="I1784" s="15">
        <v>47.53</v>
      </c>
      <c r="J1784" s="77">
        <v>3</v>
      </c>
      <c r="K1784" s="92"/>
    </row>
    <row r="1785" spans="1:11" ht="30" x14ac:dyDescent="0.25">
      <c r="A1785" s="14" t="s">
        <v>1505</v>
      </c>
      <c r="B1785" s="14" t="s">
        <v>6272</v>
      </c>
      <c r="C1785" s="14" t="s">
        <v>6281</v>
      </c>
      <c r="D1785" s="16">
        <v>45785</v>
      </c>
      <c r="E1785" s="16">
        <v>45910</v>
      </c>
      <c r="F1785" s="14" t="s">
        <v>6282</v>
      </c>
      <c r="G1785" s="14" t="s">
        <v>6275</v>
      </c>
      <c r="H1785" s="14" t="s">
        <v>6276</v>
      </c>
      <c r="I1785" s="15">
        <v>35.19</v>
      </c>
      <c r="J1785" s="77">
        <v>3</v>
      </c>
      <c r="K1785" s="92"/>
    </row>
    <row r="1786" spans="1:11" ht="30" x14ac:dyDescent="0.25">
      <c r="A1786" s="14" t="s">
        <v>1505</v>
      </c>
      <c r="B1786" s="14" t="s">
        <v>6283</v>
      </c>
      <c r="C1786" s="14" t="s">
        <v>6284</v>
      </c>
      <c r="D1786" s="16" t="s">
        <v>6285</v>
      </c>
      <c r="E1786" s="16">
        <v>45910</v>
      </c>
      <c r="F1786" s="14" t="s">
        <v>6286</v>
      </c>
      <c r="G1786" s="14" t="s">
        <v>6287</v>
      </c>
      <c r="H1786" s="14" t="s">
        <v>6288</v>
      </c>
      <c r="I1786" s="15">
        <v>32</v>
      </c>
      <c r="J1786" s="77">
        <v>3</v>
      </c>
      <c r="K1786" s="92"/>
    </row>
    <row r="1787" spans="1:11" ht="40" x14ac:dyDescent="0.25">
      <c r="A1787" s="14" t="s">
        <v>1505</v>
      </c>
      <c r="B1787" s="14" t="s">
        <v>6283</v>
      </c>
      <c r="C1787" s="14" t="s">
        <v>6289</v>
      </c>
      <c r="D1787" s="16">
        <v>45738</v>
      </c>
      <c r="E1787" s="16">
        <v>45910</v>
      </c>
      <c r="F1787" s="14" t="s">
        <v>6290</v>
      </c>
      <c r="G1787" s="14" t="s">
        <v>6291</v>
      </c>
      <c r="H1787" s="14" t="s">
        <v>6292</v>
      </c>
      <c r="I1787" s="15">
        <v>43</v>
      </c>
      <c r="J1787" s="77">
        <v>3</v>
      </c>
      <c r="K1787" s="92"/>
    </row>
    <row r="1788" spans="1:11" ht="40" x14ac:dyDescent="0.25">
      <c r="A1788" s="14" t="s">
        <v>1505</v>
      </c>
      <c r="B1788" s="14" t="s">
        <v>6293</v>
      </c>
      <c r="C1788" s="14" t="s">
        <v>6294</v>
      </c>
      <c r="D1788" s="16">
        <v>45867</v>
      </c>
      <c r="E1788" s="16">
        <v>45910</v>
      </c>
      <c r="F1788" s="14" t="s">
        <v>6295</v>
      </c>
      <c r="G1788" s="14" t="s">
        <v>2829</v>
      </c>
      <c r="H1788" s="14" t="s">
        <v>2830</v>
      </c>
      <c r="I1788" s="15">
        <v>59.03</v>
      </c>
      <c r="J1788" s="77">
        <v>2</v>
      </c>
      <c r="K1788" s="92"/>
    </row>
    <row r="1789" spans="1:11" ht="30" x14ac:dyDescent="0.25">
      <c r="A1789" s="14" t="s">
        <v>1505</v>
      </c>
      <c r="B1789" s="14" t="s">
        <v>6293</v>
      </c>
      <c r="C1789" s="14" t="s">
        <v>6296</v>
      </c>
      <c r="D1789" s="16">
        <v>45867</v>
      </c>
      <c r="E1789" s="16">
        <v>45910</v>
      </c>
      <c r="F1789" s="14" t="s">
        <v>6297</v>
      </c>
      <c r="G1789" s="14" t="s">
        <v>2705</v>
      </c>
      <c r="H1789" s="14" t="s">
        <v>2706</v>
      </c>
      <c r="I1789" s="15">
        <v>111.05</v>
      </c>
      <c r="J1789" s="77">
        <v>2</v>
      </c>
      <c r="K1789" s="92"/>
    </row>
    <row r="1790" spans="1:11" ht="30" x14ac:dyDescent="0.25">
      <c r="A1790" s="14" t="s">
        <v>1505</v>
      </c>
      <c r="B1790" s="14" t="s">
        <v>6293</v>
      </c>
      <c r="C1790" s="14" t="s">
        <v>6298</v>
      </c>
      <c r="D1790" s="16">
        <v>45875</v>
      </c>
      <c r="E1790" s="16">
        <v>45910</v>
      </c>
      <c r="F1790" s="14" t="s">
        <v>6299</v>
      </c>
      <c r="G1790" s="14">
        <v>29213291</v>
      </c>
      <c r="H1790" s="14" t="s">
        <v>2649</v>
      </c>
      <c r="I1790" s="15">
        <v>246.61</v>
      </c>
      <c r="J1790" s="77">
        <v>2</v>
      </c>
      <c r="K1790" s="92"/>
    </row>
    <row r="1791" spans="1:11" ht="30" x14ac:dyDescent="0.25">
      <c r="A1791" s="14" t="s">
        <v>1505</v>
      </c>
      <c r="B1791" s="14" t="s">
        <v>6293</v>
      </c>
      <c r="C1791" s="14" t="s">
        <v>6300</v>
      </c>
      <c r="D1791" s="16">
        <v>45873</v>
      </c>
      <c r="E1791" s="16">
        <v>45910</v>
      </c>
      <c r="F1791" s="14" t="s">
        <v>6301</v>
      </c>
      <c r="G1791" s="14" t="s">
        <v>3899</v>
      </c>
      <c r="H1791" s="14" t="s">
        <v>3900</v>
      </c>
      <c r="I1791" s="15">
        <v>30</v>
      </c>
      <c r="J1791" s="77">
        <v>2</v>
      </c>
      <c r="K1791" s="92"/>
    </row>
    <row r="1792" spans="1:11" ht="40" x14ac:dyDescent="0.25">
      <c r="A1792" s="14" t="s">
        <v>1505</v>
      </c>
      <c r="B1792" s="14" t="s">
        <v>6302</v>
      </c>
      <c r="C1792" s="14" t="s">
        <v>6303</v>
      </c>
      <c r="D1792" s="16">
        <v>45701</v>
      </c>
      <c r="E1792" s="16">
        <v>45910</v>
      </c>
      <c r="F1792" s="14" t="s">
        <v>6304</v>
      </c>
      <c r="G1792" s="14" t="s">
        <v>1940</v>
      </c>
      <c r="H1792" s="14" t="s">
        <v>1941</v>
      </c>
      <c r="I1792" s="15">
        <v>256.25</v>
      </c>
      <c r="J1792" s="77">
        <v>3</v>
      </c>
      <c r="K1792" s="92"/>
    </row>
    <row r="1793" spans="1:11" ht="50" x14ac:dyDescent="0.25">
      <c r="A1793" s="14" t="s">
        <v>1505</v>
      </c>
      <c r="B1793" s="14" t="s">
        <v>6302</v>
      </c>
      <c r="C1793" s="14" t="s">
        <v>6305</v>
      </c>
      <c r="D1793" s="16">
        <v>45736</v>
      </c>
      <c r="E1793" s="16">
        <v>45910</v>
      </c>
      <c r="F1793" s="14" t="s">
        <v>6306</v>
      </c>
      <c r="G1793" s="14" t="s">
        <v>1940</v>
      </c>
      <c r="H1793" s="14" t="s">
        <v>1941</v>
      </c>
      <c r="I1793" s="15">
        <v>36.75</v>
      </c>
      <c r="J1793" s="77">
        <v>3</v>
      </c>
      <c r="K1793" s="92"/>
    </row>
    <row r="1794" spans="1:11" ht="30" x14ac:dyDescent="0.25">
      <c r="A1794" s="14" t="s">
        <v>1505</v>
      </c>
      <c r="B1794" s="14" t="s">
        <v>6307</v>
      </c>
      <c r="C1794" s="14" t="s">
        <v>4011</v>
      </c>
      <c r="D1794" s="16">
        <v>45691</v>
      </c>
      <c r="E1794" s="16">
        <v>45910</v>
      </c>
      <c r="F1794" s="14" t="s">
        <v>6308</v>
      </c>
      <c r="G1794" s="14" t="s">
        <v>6309</v>
      </c>
      <c r="H1794" s="14" t="s">
        <v>6310</v>
      </c>
      <c r="I1794" s="15">
        <v>307.5</v>
      </c>
      <c r="J1794" s="77">
        <v>3</v>
      </c>
      <c r="K1794" s="92"/>
    </row>
    <row r="1795" spans="1:11" ht="30" x14ac:dyDescent="0.25">
      <c r="A1795" s="14" t="s">
        <v>1505</v>
      </c>
      <c r="B1795" s="14" t="s">
        <v>6307</v>
      </c>
      <c r="C1795" s="14" t="s">
        <v>1730</v>
      </c>
      <c r="D1795" s="16">
        <v>45723</v>
      </c>
      <c r="E1795" s="16">
        <v>45910</v>
      </c>
      <c r="F1795" s="14" t="s">
        <v>6311</v>
      </c>
      <c r="G1795" s="14" t="s">
        <v>6309</v>
      </c>
      <c r="H1795" s="14" t="s">
        <v>6310</v>
      </c>
      <c r="I1795" s="15">
        <v>360</v>
      </c>
      <c r="J1795" s="77">
        <v>3</v>
      </c>
      <c r="K1795" s="92"/>
    </row>
    <row r="1796" spans="1:11" ht="40" x14ac:dyDescent="0.25">
      <c r="A1796" s="14" t="s">
        <v>1505</v>
      </c>
      <c r="B1796" s="14" t="s">
        <v>6307</v>
      </c>
      <c r="C1796" s="14" t="s">
        <v>6312</v>
      </c>
      <c r="D1796" s="16">
        <v>45723</v>
      </c>
      <c r="E1796" s="16">
        <v>45910</v>
      </c>
      <c r="F1796" s="14" t="s">
        <v>6313</v>
      </c>
      <c r="G1796" s="14"/>
      <c r="H1796" s="14" t="s">
        <v>6314</v>
      </c>
      <c r="I1796" s="15">
        <v>197</v>
      </c>
      <c r="J1796" s="77">
        <v>3</v>
      </c>
      <c r="K1796" s="92"/>
    </row>
    <row r="1797" spans="1:11" ht="40" x14ac:dyDescent="0.25">
      <c r="A1797" s="14" t="s">
        <v>1505</v>
      </c>
      <c r="B1797" s="14" t="s">
        <v>6315</v>
      </c>
      <c r="C1797" s="14" t="s">
        <v>6316</v>
      </c>
      <c r="D1797" s="16">
        <v>45664</v>
      </c>
      <c r="E1797" s="16">
        <v>45910</v>
      </c>
      <c r="F1797" s="14" t="s">
        <v>6317</v>
      </c>
      <c r="G1797" s="14" t="s">
        <v>6318</v>
      </c>
      <c r="H1797" s="14" t="s">
        <v>6319</v>
      </c>
      <c r="I1797" s="15">
        <v>38</v>
      </c>
      <c r="J1797" s="77">
        <v>3</v>
      </c>
      <c r="K1797" s="92"/>
    </row>
    <row r="1798" spans="1:11" ht="40" x14ac:dyDescent="0.25">
      <c r="A1798" s="14" t="s">
        <v>1505</v>
      </c>
      <c r="B1798" s="14" t="s">
        <v>6315</v>
      </c>
      <c r="C1798" s="14" t="s">
        <v>6320</v>
      </c>
      <c r="D1798" s="16">
        <v>45674</v>
      </c>
      <c r="E1798" s="16">
        <v>45910</v>
      </c>
      <c r="F1798" s="14" t="s">
        <v>6321</v>
      </c>
      <c r="G1798" s="14" t="s">
        <v>6322</v>
      </c>
      <c r="H1798" s="14" t="s">
        <v>6323</v>
      </c>
      <c r="I1798" s="15">
        <v>63</v>
      </c>
      <c r="J1798" s="77">
        <v>3</v>
      </c>
      <c r="K1798" s="92"/>
    </row>
    <row r="1799" spans="1:11" ht="50" x14ac:dyDescent="0.25">
      <c r="A1799" s="14" t="s">
        <v>1505</v>
      </c>
      <c r="B1799" s="14" t="s">
        <v>6315</v>
      </c>
      <c r="C1799" s="14" t="s">
        <v>6324</v>
      </c>
      <c r="D1799" s="16">
        <v>45690</v>
      </c>
      <c r="E1799" s="16">
        <v>45910</v>
      </c>
      <c r="F1799" s="14" t="s">
        <v>6325</v>
      </c>
      <c r="G1799" s="14" t="s">
        <v>6326</v>
      </c>
      <c r="H1799" s="14" t="s">
        <v>6327</v>
      </c>
      <c r="I1799" s="15">
        <v>12</v>
      </c>
      <c r="J1799" s="77">
        <v>3</v>
      </c>
      <c r="K1799" s="92"/>
    </row>
    <row r="1800" spans="1:11" ht="60" x14ac:dyDescent="0.25">
      <c r="A1800" s="14" t="s">
        <v>1505</v>
      </c>
      <c r="B1800" s="14" t="s">
        <v>6315</v>
      </c>
      <c r="C1800" s="14" t="s">
        <v>6328</v>
      </c>
      <c r="D1800" s="16">
        <v>45711</v>
      </c>
      <c r="E1800" s="16">
        <v>45910</v>
      </c>
      <c r="F1800" s="14" t="s">
        <v>6329</v>
      </c>
      <c r="G1800" s="14" t="s">
        <v>6326</v>
      </c>
      <c r="H1800" s="14" t="s">
        <v>6327</v>
      </c>
      <c r="I1800" s="15">
        <v>4</v>
      </c>
      <c r="J1800" s="77">
        <v>3</v>
      </c>
      <c r="K1800" s="92"/>
    </row>
    <row r="1801" spans="1:11" ht="60" x14ac:dyDescent="0.25">
      <c r="A1801" s="14" t="s">
        <v>1505</v>
      </c>
      <c r="B1801" s="14" t="s">
        <v>6330</v>
      </c>
      <c r="C1801" s="14" t="s">
        <v>6331</v>
      </c>
      <c r="D1801" s="16">
        <v>45698</v>
      </c>
      <c r="E1801" s="16">
        <v>45910</v>
      </c>
      <c r="F1801" s="14" t="s">
        <v>6332</v>
      </c>
      <c r="G1801" s="14"/>
      <c r="H1801" s="14" t="s">
        <v>6333</v>
      </c>
      <c r="I1801" s="15">
        <v>181</v>
      </c>
      <c r="J1801" s="77">
        <v>3</v>
      </c>
      <c r="K1801" s="92"/>
    </row>
    <row r="1802" spans="1:11" ht="60" x14ac:dyDescent="0.25">
      <c r="A1802" s="14" t="s">
        <v>1505</v>
      </c>
      <c r="B1802" s="14" t="s">
        <v>6334</v>
      </c>
      <c r="C1802" s="14" t="s">
        <v>6335</v>
      </c>
      <c r="D1802" s="16">
        <v>45902</v>
      </c>
      <c r="E1802" s="16">
        <v>45910</v>
      </c>
      <c r="F1802" s="14" t="s">
        <v>6336</v>
      </c>
      <c r="G1802" s="14" t="s">
        <v>4885</v>
      </c>
      <c r="H1802" s="14" t="s">
        <v>6337</v>
      </c>
      <c r="I1802" s="15">
        <v>3500</v>
      </c>
      <c r="J1802" s="77">
        <v>3</v>
      </c>
      <c r="K1802" s="92"/>
    </row>
    <row r="1803" spans="1:11" ht="30" x14ac:dyDescent="0.25">
      <c r="A1803" s="14" t="s">
        <v>1505</v>
      </c>
      <c r="B1803" s="14" t="s">
        <v>6338</v>
      </c>
      <c r="C1803" s="14" t="s">
        <v>6339</v>
      </c>
      <c r="D1803" s="16">
        <v>45830</v>
      </c>
      <c r="E1803" s="16">
        <v>45910</v>
      </c>
      <c r="F1803" s="14" t="s">
        <v>6340</v>
      </c>
      <c r="G1803" s="14" t="s">
        <v>6341</v>
      </c>
      <c r="H1803" s="14" t="s">
        <v>6342</v>
      </c>
      <c r="I1803" s="15">
        <v>397</v>
      </c>
      <c r="J1803" s="77">
        <v>2</v>
      </c>
      <c r="K1803" s="92"/>
    </row>
    <row r="1804" spans="1:11" ht="40" x14ac:dyDescent="0.25">
      <c r="A1804" s="14" t="s">
        <v>1505</v>
      </c>
      <c r="B1804" s="14" t="s">
        <v>6338</v>
      </c>
      <c r="C1804" s="14" t="s">
        <v>6343</v>
      </c>
      <c r="D1804" s="16">
        <v>45681</v>
      </c>
      <c r="E1804" s="16">
        <v>45910</v>
      </c>
      <c r="F1804" s="14" t="s">
        <v>6344</v>
      </c>
      <c r="G1804" s="14">
        <v>29213291</v>
      </c>
      <c r="H1804" s="14" t="s">
        <v>2649</v>
      </c>
      <c r="I1804" s="15">
        <v>103</v>
      </c>
      <c r="J1804" s="77">
        <v>2</v>
      </c>
      <c r="K1804" s="92"/>
    </row>
    <row r="1805" spans="1:11" ht="30" x14ac:dyDescent="0.25">
      <c r="A1805" s="14" t="s">
        <v>1505</v>
      </c>
      <c r="B1805" s="14" t="s">
        <v>6345</v>
      </c>
      <c r="C1805" s="14" t="s">
        <v>6346</v>
      </c>
      <c r="D1805" s="16">
        <v>45807</v>
      </c>
      <c r="E1805" s="16">
        <v>45910</v>
      </c>
      <c r="F1805" s="14" t="s">
        <v>6347</v>
      </c>
      <c r="G1805" s="14" t="s">
        <v>2245</v>
      </c>
      <c r="H1805" s="14" t="s">
        <v>2246</v>
      </c>
      <c r="I1805" s="15">
        <v>966.11</v>
      </c>
      <c r="J1805" s="77">
        <v>2</v>
      </c>
      <c r="K1805" s="92"/>
    </row>
    <row r="1806" spans="1:11" ht="12.5" x14ac:dyDescent="0.25">
      <c r="A1806" s="14" t="s">
        <v>1505</v>
      </c>
      <c r="B1806" s="14" t="s">
        <v>6348</v>
      </c>
      <c r="C1806" s="14" t="s">
        <v>6349</v>
      </c>
      <c r="D1806" s="16">
        <v>45911</v>
      </c>
      <c r="E1806" s="16"/>
      <c r="F1806" s="14" t="s">
        <v>6350</v>
      </c>
      <c r="G1806" s="14" t="s">
        <v>1890</v>
      </c>
      <c r="H1806" s="14" t="s">
        <v>1891</v>
      </c>
      <c r="I1806" s="15">
        <v>174.18</v>
      </c>
      <c r="J1806" s="77">
        <v>2</v>
      </c>
      <c r="K1806" s="92"/>
    </row>
    <row r="1807" spans="1:11" ht="20" x14ac:dyDescent="0.25">
      <c r="A1807" s="14" t="s">
        <v>1505</v>
      </c>
      <c r="B1807" s="14" t="s">
        <v>6351</v>
      </c>
      <c r="C1807" s="14" t="s">
        <v>6352</v>
      </c>
      <c r="D1807" s="16">
        <v>45911</v>
      </c>
      <c r="E1807" s="16"/>
      <c r="F1807" s="14" t="s">
        <v>6353</v>
      </c>
      <c r="G1807" s="14" t="s">
        <v>1976</v>
      </c>
      <c r="H1807" s="14" t="s">
        <v>1977</v>
      </c>
      <c r="I1807" s="15">
        <v>246</v>
      </c>
      <c r="J1807" s="77">
        <v>3</v>
      </c>
      <c r="K1807" s="92"/>
    </row>
    <row r="1808" spans="1:11" ht="20" x14ac:dyDescent="0.25">
      <c r="A1808" s="14" t="s">
        <v>1505</v>
      </c>
      <c r="B1808" s="14" t="s">
        <v>6354</v>
      </c>
      <c r="C1808" s="14" t="s">
        <v>6355</v>
      </c>
      <c r="D1808" s="16">
        <v>45911</v>
      </c>
      <c r="E1808" s="16"/>
      <c r="F1808" s="14" t="s">
        <v>6356</v>
      </c>
      <c r="G1808" s="14" t="s">
        <v>1976</v>
      </c>
      <c r="H1808" s="14" t="s">
        <v>1977</v>
      </c>
      <c r="I1808" s="15">
        <v>328</v>
      </c>
      <c r="J1808" s="77">
        <v>3</v>
      </c>
      <c r="K1808" s="92"/>
    </row>
    <row r="1809" spans="1:11" ht="20" x14ac:dyDescent="0.25">
      <c r="A1809" s="14" t="s">
        <v>1505</v>
      </c>
      <c r="B1809" s="14" t="s">
        <v>6357</v>
      </c>
      <c r="C1809" s="14" t="s">
        <v>6358</v>
      </c>
      <c r="D1809" s="16">
        <v>45911</v>
      </c>
      <c r="E1809" s="16"/>
      <c r="F1809" s="14" t="s">
        <v>6359</v>
      </c>
      <c r="G1809" s="14" t="s">
        <v>1814</v>
      </c>
      <c r="H1809" s="14" t="s">
        <v>1815</v>
      </c>
      <c r="I1809" s="15">
        <v>135.30000000000001</v>
      </c>
      <c r="J1809" s="77">
        <v>4</v>
      </c>
      <c r="K1809" s="92"/>
    </row>
    <row r="1810" spans="1:11" ht="20" x14ac:dyDescent="0.25">
      <c r="A1810" s="14" t="s">
        <v>1505</v>
      </c>
      <c r="B1810" s="14" t="s">
        <v>6360</v>
      </c>
      <c r="C1810" s="14" t="s">
        <v>6361</v>
      </c>
      <c r="D1810" s="16">
        <v>45911</v>
      </c>
      <c r="E1810" s="16"/>
      <c r="F1810" s="14" t="s">
        <v>6362</v>
      </c>
      <c r="G1810" s="14" t="s">
        <v>3984</v>
      </c>
      <c r="H1810" s="14" t="s">
        <v>3985</v>
      </c>
      <c r="I1810" s="15">
        <v>300</v>
      </c>
      <c r="J1810" s="77">
        <v>2</v>
      </c>
      <c r="K1810" s="92"/>
    </row>
    <row r="1811" spans="1:11" ht="20" x14ac:dyDescent="0.25">
      <c r="A1811" s="14" t="s">
        <v>1505</v>
      </c>
      <c r="B1811" s="14" t="s">
        <v>6363</v>
      </c>
      <c r="C1811" s="14" t="s">
        <v>1761</v>
      </c>
      <c r="D1811" s="16">
        <v>45911</v>
      </c>
      <c r="E1811" s="16"/>
      <c r="F1811" s="14" t="s">
        <v>6364</v>
      </c>
      <c r="G1811" s="14" t="s">
        <v>3984</v>
      </c>
      <c r="H1811" s="14" t="s">
        <v>3985</v>
      </c>
      <c r="I1811" s="15">
        <v>300</v>
      </c>
      <c r="J1811" s="77">
        <v>2</v>
      </c>
      <c r="K1811" s="92"/>
    </row>
    <row r="1812" spans="1:11" ht="20" x14ac:dyDescent="0.25">
      <c r="A1812" s="14" t="s">
        <v>1505</v>
      </c>
      <c r="B1812" s="14" t="s">
        <v>6365</v>
      </c>
      <c r="C1812" s="14" t="s">
        <v>3328</v>
      </c>
      <c r="D1812" s="16">
        <v>45911</v>
      </c>
      <c r="E1812" s="16"/>
      <c r="F1812" s="14" t="s">
        <v>6366</v>
      </c>
      <c r="G1812" s="14" t="s">
        <v>4074</v>
      </c>
      <c r="H1812" s="14" t="s">
        <v>4075</v>
      </c>
      <c r="I1812" s="15">
        <v>250</v>
      </c>
      <c r="J1812" s="77">
        <v>5</v>
      </c>
      <c r="K1812" s="92"/>
    </row>
    <row r="1813" spans="1:11" ht="20" x14ac:dyDescent="0.25">
      <c r="A1813" s="14" t="s">
        <v>1505</v>
      </c>
      <c r="B1813" s="14" t="s">
        <v>6367</v>
      </c>
      <c r="C1813" s="14" t="s">
        <v>6368</v>
      </c>
      <c r="D1813" s="16">
        <v>45911</v>
      </c>
      <c r="E1813" s="16"/>
      <c r="F1813" s="14" t="s">
        <v>6092</v>
      </c>
      <c r="G1813" s="14" t="s">
        <v>6025</v>
      </c>
      <c r="H1813" s="14" t="s">
        <v>6026</v>
      </c>
      <c r="I1813" s="15">
        <v>650</v>
      </c>
      <c r="J1813" s="77">
        <v>5</v>
      </c>
      <c r="K1813" s="92"/>
    </row>
    <row r="1814" spans="1:11" ht="20" x14ac:dyDescent="0.25">
      <c r="A1814" s="14" t="s">
        <v>1505</v>
      </c>
      <c r="B1814" s="14" t="s">
        <v>6369</v>
      </c>
      <c r="C1814" s="14" t="s">
        <v>5271</v>
      </c>
      <c r="D1814" s="16">
        <v>45911</v>
      </c>
      <c r="E1814" s="16"/>
      <c r="F1814" s="14" t="s">
        <v>6370</v>
      </c>
      <c r="G1814" s="14" t="s">
        <v>1763</v>
      </c>
      <c r="H1814" s="14" t="s">
        <v>1764</v>
      </c>
      <c r="I1814" s="15">
        <v>1000</v>
      </c>
      <c r="J1814" s="77">
        <v>5</v>
      </c>
      <c r="K1814" s="92"/>
    </row>
    <row r="1815" spans="1:11" ht="40" x14ac:dyDescent="0.25">
      <c r="A1815" s="14" t="s">
        <v>1505</v>
      </c>
      <c r="B1815" s="14" t="s">
        <v>6371</v>
      </c>
      <c r="C1815" s="14" t="s">
        <v>6372</v>
      </c>
      <c r="D1815" s="16">
        <v>45911</v>
      </c>
      <c r="E1815" s="16"/>
      <c r="F1815" s="14" t="s">
        <v>6373</v>
      </c>
      <c r="G1815" s="14" t="s">
        <v>1799</v>
      </c>
      <c r="H1815" s="14" t="s">
        <v>1956</v>
      </c>
      <c r="I1815" s="15">
        <v>1785.39</v>
      </c>
      <c r="J1815" s="77">
        <v>4</v>
      </c>
      <c r="K1815" s="92"/>
    </row>
    <row r="1816" spans="1:11" ht="20" x14ac:dyDescent="0.25">
      <c r="A1816" s="14" t="s">
        <v>1505</v>
      </c>
      <c r="B1816" s="14" t="s">
        <v>6374</v>
      </c>
      <c r="C1816" s="14" t="s">
        <v>6375</v>
      </c>
      <c r="D1816" s="16">
        <v>45911</v>
      </c>
      <c r="E1816" s="16"/>
      <c r="F1816" s="14" t="s">
        <v>6376</v>
      </c>
      <c r="G1816" s="14" t="s">
        <v>6377</v>
      </c>
      <c r="H1816" s="14" t="s">
        <v>6378</v>
      </c>
      <c r="I1816" s="15">
        <v>350</v>
      </c>
      <c r="J1816" s="77">
        <v>3</v>
      </c>
      <c r="K1816" s="92"/>
    </row>
    <row r="1817" spans="1:11" ht="100" x14ac:dyDescent="0.25">
      <c r="A1817" s="14" t="s">
        <v>1505</v>
      </c>
      <c r="B1817" s="14" t="s">
        <v>6379</v>
      </c>
      <c r="C1817" s="14" t="s">
        <v>6380</v>
      </c>
      <c r="D1817" s="16">
        <v>45833</v>
      </c>
      <c r="E1817" s="16">
        <v>45912</v>
      </c>
      <c r="F1817" s="14" t="s">
        <v>6381</v>
      </c>
      <c r="G1817" s="14"/>
      <c r="H1817" s="14" t="s">
        <v>4116</v>
      </c>
      <c r="I1817" s="15">
        <v>327</v>
      </c>
      <c r="J1817" s="77">
        <v>3</v>
      </c>
      <c r="K1817" s="92"/>
    </row>
    <row r="1818" spans="1:11" ht="100" x14ac:dyDescent="0.25">
      <c r="A1818" s="14" t="s">
        <v>1505</v>
      </c>
      <c r="B1818" s="14" t="s">
        <v>6379</v>
      </c>
      <c r="C1818" s="14" t="s">
        <v>6380</v>
      </c>
      <c r="D1818" s="16">
        <v>45833</v>
      </c>
      <c r="E1818" s="16">
        <v>45912</v>
      </c>
      <c r="F1818" s="14" t="s">
        <v>6382</v>
      </c>
      <c r="G1818" s="14"/>
      <c r="H1818" s="14" t="s">
        <v>4116</v>
      </c>
      <c r="I1818" s="15">
        <v>27</v>
      </c>
      <c r="J1818" s="77">
        <v>3</v>
      </c>
      <c r="K1818" s="92"/>
    </row>
    <row r="1819" spans="1:11" ht="40" x14ac:dyDescent="0.25">
      <c r="A1819" s="14" t="s">
        <v>1505</v>
      </c>
      <c r="B1819" s="14" t="s">
        <v>6383</v>
      </c>
      <c r="C1819" s="14" t="s">
        <v>6383</v>
      </c>
      <c r="D1819" s="16">
        <v>45912</v>
      </c>
      <c r="E1819" s="16"/>
      <c r="F1819" s="14" t="s">
        <v>6384</v>
      </c>
      <c r="G1819" s="14"/>
      <c r="H1819" s="14" t="s">
        <v>6385</v>
      </c>
      <c r="I1819" s="15">
        <v>91.3</v>
      </c>
      <c r="J1819" s="77">
        <v>2</v>
      </c>
      <c r="K1819" s="92"/>
    </row>
    <row r="1820" spans="1:11" ht="40" x14ac:dyDescent="0.25">
      <c r="A1820" s="14" t="s">
        <v>1505</v>
      </c>
      <c r="B1820" s="14" t="s">
        <v>6383</v>
      </c>
      <c r="C1820" s="14" t="s">
        <v>6383</v>
      </c>
      <c r="D1820" s="16">
        <v>45913</v>
      </c>
      <c r="E1820" s="16"/>
      <c r="F1820" s="14" t="s">
        <v>6384</v>
      </c>
      <c r="G1820" s="14"/>
      <c r="H1820" s="14" t="s">
        <v>6386</v>
      </c>
      <c r="I1820" s="15">
        <v>82.5</v>
      </c>
      <c r="J1820" s="77">
        <v>2</v>
      </c>
      <c r="K1820" s="92"/>
    </row>
    <row r="1821" spans="1:11" ht="40" x14ac:dyDescent="0.25">
      <c r="A1821" s="14" t="s">
        <v>1505</v>
      </c>
      <c r="B1821" s="14" t="s">
        <v>6383</v>
      </c>
      <c r="C1821" s="14" t="s">
        <v>6383</v>
      </c>
      <c r="D1821" s="16">
        <v>45914</v>
      </c>
      <c r="E1821" s="16"/>
      <c r="F1821" s="14" t="s">
        <v>6384</v>
      </c>
      <c r="G1821" s="14"/>
      <c r="H1821" s="14" t="s">
        <v>6387</v>
      </c>
      <c r="I1821" s="15">
        <v>82.5</v>
      </c>
      <c r="J1821" s="77">
        <v>2</v>
      </c>
      <c r="K1821" s="92"/>
    </row>
    <row r="1822" spans="1:11" ht="40" x14ac:dyDescent="0.25">
      <c r="A1822" s="14" t="s">
        <v>1505</v>
      </c>
      <c r="B1822" s="14" t="s">
        <v>6383</v>
      </c>
      <c r="C1822" s="14" t="s">
        <v>6383</v>
      </c>
      <c r="D1822" s="16">
        <v>45915</v>
      </c>
      <c r="E1822" s="16"/>
      <c r="F1822" s="14" t="s">
        <v>6384</v>
      </c>
      <c r="G1822" s="14"/>
      <c r="H1822" s="14" t="s">
        <v>6388</v>
      </c>
      <c r="I1822" s="15">
        <v>82.5</v>
      </c>
      <c r="J1822" s="77">
        <v>2</v>
      </c>
      <c r="K1822" s="92"/>
    </row>
    <row r="1823" spans="1:11" ht="40" x14ac:dyDescent="0.25">
      <c r="A1823" s="14" t="s">
        <v>1505</v>
      </c>
      <c r="B1823" s="14" t="s">
        <v>6383</v>
      </c>
      <c r="C1823" s="14" t="s">
        <v>6383</v>
      </c>
      <c r="D1823" s="16">
        <v>45916</v>
      </c>
      <c r="E1823" s="16"/>
      <c r="F1823" s="14" t="s">
        <v>6384</v>
      </c>
      <c r="G1823" s="14"/>
      <c r="H1823" s="14" t="s">
        <v>6389</v>
      </c>
      <c r="I1823" s="15">
        <v>82.5</v>
      </c>
      <c r="J1823" s="77">
        <v>2</v>
      </c>
      <c r="K1823" s="92"/>
    </row>
    <row r="1824" spans="1:11" ht="40" x14ac:dyDescent="0.25">
      <c r="A1824" s="14" t="s">
        <v>1505</v>
      </c>
      <c r="B1824" s="14" t="s">
        <v>6383</v>
      </c>
      <c r="C1824" s="14" t="s">
        <v>6383</v>
      </c>
      <c r="D1824" s="16">
        <v>45917</v>
      </c>
      <c r="E1824" s="16"/>
      <c r="F1824" s="14" t="s">
        <v>6384</v>
      </c>
      <c r="G1824" s="14"/>
      <c r="H1824" s="14" t="s">
        <v>6390</v>
      </c>
      <c r="I1824" s="15">
        <v>82.5</v>
      </c>
      <c r="J1824" s="77">
        <v>2</v>
      </c>
      <c r="K1824" s="92"/>
    </row>
    <row r="1825" spans="1:11" ht="40" x14ac:dyDescent="0.25">
      <c r="A1825" s="14" t="s">
        <v>1505</v>
      </c>
      <c r="B1825" s="14" t="s">
        <v>6383</v>
      </c>
      <c r="C1825" s="14" t="s">
        <v>6383</v>
      </c>
      <c r="D1825" s="16">
        <v>45918</v>
      </c>
      <c r="E1825" s="16"/>
      <c r="F1825" s="14" t="s">
        <v>6384</v>
      </c>
      <c r="G1825" s="14"/>
      <c r="H1825" s="14" t="s">
        <v>6391</v>
      </c>
      <c r="I1825" s="15">
        <v>91.3</v>
      </c>
      <c r="J1825" s="77">
        <v>2</v>
      </c>
      <c r="K1825" s="92"/>
    </row>
    <row r="1826" spans="1:11" ht="40" x14ac:dyDescent="0.25">
      <c r="A1826" s="14" t="s">
        <v>1505</v>
      </c>
      <c r="B1826" s="14" t="s">
        <v>6383</v>
      </c>
      <c r="C1826" s="14" t="s">
        <v>6383</v>
      </c>
      <c r="D1826" s="16">
        <v>45919</v>
      </c>
      <c r="E1826" s="16"/>
      <c r="F1826" s="14" t="s">
        <v>6384</v>
      </c>
      <c r="G1826" s="14"/>
      <c r="H1826" s="14" t="s">
        <v>6392</v>
      </c>
      <c r="I1826" s="15">
        <v>91.3</v>
      </c>
      <c r="J1826" s="77">
        <v>2</v>
      </c>
      <c r="K1826" s="92"/>
    </row>
    <row r="1827" spans="1:11" ht="40" x14ac:dyDescent="0.25">
      <c r="A1827" s="14" t="s">
        <v>1505</v>
      </c>
      <c r="B1827" s="14" t="s">
        <v>6383</v>
      </c>
      <c r="C1827" s="14" t="s">
        <v>6383</v>
      </c>
      <c r="D1827" s="16">
        <v>45920</v>
      </c>
      <c r="E1827" s="16"/>
      <c r="F1827" s="14" t="s">
        <v>6384</v>
      </c>
      <c r="G1827" s="14"/>
      <c r="H1827" s="14" t="s">
        <v>2591</v>
      </c>
      <c r="I1827" s="15">
        <v>91.3</v>
      </c>
      <c r="J1827" s="77">
        <v>2</v>
      </c>
      <c r="K1827" s="92"/>
    </row>
    <row r="1828" spans="1:11" ht="40" x14ac:dyDescent="0.25">
      <c r="A1828" s="14" t="s">
        <v>1505</v>
      </c>
      <c r="B1828" s="14" t="s">
        <v>6383</v>
      </c>
      <c r="C1828" s="14" t="s">
        <v>6383</v>
      </c>
      <c r="D1828" s="16">
        <v>45921</v>
      </c>
      <c r="E1828" s="16"/>
      <c r="F1828" s="14" t="s">
        <v>6384</v>
      </c>
      <c r="G1828" s="14"/>
      <c r="H1828" s="14" t="s">
        <v>6393</v>
      </c>
      <c r="I1828" s="15">
        <v>82.5</v>
      </c>
      <c r="J1828" s="77">
        <v>2</v>
      </c>
      <c r="K1828" s="92"/>
    </row>
    <row r="1829" spans="1:11" ht="40" x14ac:dyDescent="0.25">
      <c r="A1829" s="14" t="s">
        <v>1505</v>
      </c>
      <c r="B1829" s="14" t="s">
        <v>6383</v>
      </c>
      <c r="C1829" s="14" t="s">
        <v>6383</v>
      </c>
      <c r="D1829" s="16">
        <v>45922</v>
      </c>
      <c r="E1829" s="16"/>
      <c r="F1829" s="14" t="s">
        <v>6384</v>
      </c>
      <c r="G1829" s="14"/>
      <c r="H1829" s="14" t="s">
        <v>6394</v>
      </c>
      <c r="I1829" s="15">
        <v>91.3</v>
      </c>
      <c r="J1829" s="77">
        <v>2</v>
      </c>
      <c r="K1829" s="92"/>
    </row>
    <row r="1830" spans="1:11" ht="40" x14ac:dyDescent="0.25">
      <c r="A1830" s="14" t="s">
        <v>1505</v>
      </c>
      <c r="B1830" s="14" t="s">
        <v>6383</v>
      </c>
      <c r="C1830" s="14" t="s">
        <v>6383</v>
      </c>
      <c r="D1830" s="16">
        <v>45923</v>
      </c>
      <c r="E1830" s="16"/>
      <c r="F1830" s="14" t="s">
        <v>6384</v>
      </c>
      <c r="G1830" s="14"/>
      <c r="H1830" s="14" t="s">
        <v>6395</v>
      </c>
      <c r="I1830" s="15">
        <v>91.3</v>
      </c>
      <c r="J1830" s="77">
        <v>2</v>
      </c>
      <c r="K1830" s="92"/>
    </row>
    <row r="1831" spans="1:11" ht="40" x14ac:dyDescent="0.25">
      <c r="A1831" s="14" t="s">
        <v>1505</v>
      </c>
      <c r="B1831" s="14" t="s">
        <v>6383</v>
      </c>
      <c r="C1831" s="14" t="s">
        <v>6383</v>
      </c>
      <c r="D1831" s="16">
        <v>45924</v>
      </c>
      <c r="E1831" s="16"/>
      <c r="F1831" s="14" t="s">
        <v>6384</v>
      </c>
      <c r="G1831" s="14"/>
      <c r="H1831" s="14" t="s">
        <v>6396</v>
      </c>
      <c r="I1831" s="15">
        <v>91.3</v>
      </c>
      <c r="J1831" s="77">
        <v>2</v>
      </c>
      <c r="K1831" s="92"/>
    </row>
    <row r="1832" spans="1:11" ht="40" x14ac:dyDescent="0.25">
      <c r="A1832" s="14" t="s">
        <v>1505</v>
      </c>
      <c r="B1832" s="14" t="s">
        <v>6383</v>
      </c>
      <c r="C1832" s="14" t="s">
        <v>6383</v>
      </c>
      <c r="D1832" s="16">
        <v>45925</v>
      </c>
      <c r="E1832" s="16"/>
      <c r="F1832" s="14" t="s">
        <v>6384</v>
      </c>
      <c r="G1832" s="14"/>
      <c r="H1832" s="14" t="s">
        <v>6397</v>
      </c>
      <c r="I1832" s="15">
        <v>82.5</v>
      </c>
      <c r="J1832" s="77">
        <v>2</v>
      </c>
      <c r="K1832" s="92"/>
    </row>
    <row r="1833" spans="1:11" ht="40" x14ac:dyDescent="0.25">
      <c r="A1833" s="14" t="s">
        <v>1505</v>
      </c>
      <c r="B1833" s="14" t="s">
        <v>6383</v>
      </c>
      <c r="C1833" s="14" t="s">
        <v>6383</v>
      </c>
      <c r="D1833" s="16">
        <v>45926</v>
      </c>
      <c r="E1833" s="16"/>
      <c r="F1833" s="14" t="s">
        <v>6384</v>
      </c>
      <c r="G1833" s="14"/>
      <c r="H1833" s="14" t="s">
        <v>6398</v>
      </c>
      <c r="I1833" s="15">
        <v>82.5</v>
      </c>
      <c r="J1833" s="77">
        <v>2</v>
      </c>
      <c r="K1833" s="92"/>
    </row>
    <row r="1834" spans="1:11" ht="40" x14ac:dyDescent="0.25">
      <c r="A1834" s="14" t="s">
        <v>1505</v>
      </c>
      <c r="B1834" s="14" t="s">
        <v>6383</v>
      </c>
      <c r="C1834" s="14" t="s">
        <v>6383</v>
      </c>
      <c r="D1834" s="16">
        <v>45927</v>
      </c>
      <c r="E1834" s="16"/>
      <c r="F1834" s="14" t="s">
        <v>6384</v>
      </c>
      <c r="G1834" s="14"/>
      <c r="H1834" s="14" t="s">
        <v>4428</v>
      </c>
      <c r="I1834" s="15">
        <v>82.5</v>
      </c>
      <c r="J1834" s="77">
        <v>2</v>
      </c>
      <c r="K1834" s="92"/>
    </row>
    <row r="1835" spans="1:11" ht="40" x14ac:dyDescent="0.25">
      <c r="A1835" s="14" t="s">
        <v>1505</v>
      </c>
      <c r="B1835" s="14" t="s">
        <v>6383</v>
      </c>
      <c r="C1835" s="14" t="s">
        <v>6383</v>
      </c>
      <c r="D1835" s="16">
        <v>45928</v>
      </c>
      <c r="E1835" s="16"/>
      <c r="F1835" s="14" t="s">
        <v>6384</v>
      </c>
      <c r="G1835" s="14"/>
      <c r="H1835" s="14" t="s">
        <v>6399</v>
      </c>
      <c r="I1835" s="15">
        <v>82.5</v>
      </c>
      <c r="J1835" s="77">
        <v>2</v>
      </c>
      <c r="K1835" s="92"/>
    </row>
    <row r="1836" spans="1:11" ht="40" x14ac:dyDescent="0.25">
      <c r="A1836" s="14" t="s">
        <v>1505</v>
      </c>
      <c r="B1836" s="14" t="s">
        <v>6383</v>
      </c>
      <c r="C1836" s="14" t="s">
        <v>6383</v>
      </c>
      <c r="D1836" s="16">
        <v>45929</v>
      </c>
      <c r="E1836" s="16"/>
      <c r="F1836" s="14" t="s">
        <v>6384</v>
      </c>
      <c r="G1836" s="14"/>
      <c r="H1836" s="14" t="s">
        <v>6400</v>
      </c>
      <c r="I1836" s="15">
        <v>91.3</v>
      </c>
      <c r="J1836" s="77">
        <v>2</v>
      </c>
      <c r="K1836" s="92"/>
    </row>
    <row r="1837" spans="1:11" ht="40" x14ac:dyDescent="0.25">
      <c r="A1837" s="14" t="s">
        <v>1505</v>
      </c>
      <c r="B1837" s="14" t="s">
        <v>6383</v>
      </c>
      <c r="C1837" s="14" t="s">
        <v>6383</v>
      </c>
      <c r="D1837" s="16">
        <v>45930</v>
      </c>
      <c r="E1837" s="16"/>
      <c r="F1837" s="14" t="s">
        <v>6384</v>
      </c>
      <c r="G1837" s="14"/>
      <c r="H1837" s="14" t="s">
        <v>6401</v>
      </c>
      <c r="I1837" s="15">
        <v>91.3</v>
      </c>
      <c r="J1837" s="77">
        <v>2</v>
      </c>
      <c r="K1837" s="92"/>
    </row>
    <row r="1838" spans="1:11" ht="40" x14ac:dyDescent="0.25">
      <c r="A1838" s="14" t="s">
        <v>1505</v>
      </c>
      <c r="B1838" s="14" t="s">
        <v>6383</v>
      </c>
      <c r="C1838" s="14" t="s">
        <v>6383</v>
      </c>
      <c r="D1838" s="16">
        <v>45931</v>
      </c>
      <c r="E1838" s="16"/>
      <c r="F1838" s="14" t="s">
        <v>6384</v>
      </c>
      <c r="G1838" s="14"/>
      <c r="H1838" s="14" t="s">
        <v>6402</v>
      </c>
      <c r="I1838" s="15">
        <v>91.3</v>
      </c>
      <c r="J1838" s="77">
        <v>2</v>
      </c>
      <c r="K1838" s="92"/>
    </row>
    <row r="1839" spans="1:11" ht="40" x14ac:dyDescent="0.25">
      <c r="A1839" s="14" t="s">
        <v>1505</v>
      </c>
      <c r="B1839" s="14" t="s">
        <v>6383</v>
      </c>
      <c r="C1839" s="14" t="s">
        <v>6383</v>
      </c>
      <c r="D1839" s="16">
        <v>45932</v>
      </c>
      <c r="E1839" s="16"/>
      <c r="F1839" s="14" t="s">
        <v>6384</v>
      </c>
      <c r="G1839" s="14"/>
      <c r="H1839" s="14" t="s">
        <v>3315</v>
      </c>
      <c r="I1839" s="15">
        <v>82.5</v>
      </c>
      <c r="J1839" s="77">
        <v>2</v>
      </c>
      <c r="K1839" s="92"/>
    </row>
    <row r="1840" spans="1:11" ht="40" x14ac:dyDescent="0.25">
      <c r="A1840" s="14" t="s">
        <v>1505</v>
      </c>
      <c r="B1840" s="14" t="s">
        <v>6383</v>
      </c>
      <c r="C1840" s="14" t="s">
        <v>6383</v>
      </c>
      <c r="D1840" s="16">
        <v>45933</v>
      </c>
      <c r="E1840" s="16"/>
      <c r="F1840" s="14" t="s">
        <v>6384</v>
      </c>
      <c r="G1840" s="14"/>
      <c r="H1840" s="14" t="s">
        <v>4975</v>
      </c>
      <c r="I1840" s="15">
        <v>82.5</v>
      </c>
      <c r="J1840" s="77">
        <v>2</v>
      </c>
      <c r="K1840" s="92"/>
    </row>
    <row r="1841" spans="1:11" ht="40" x14ac:dyDescent="0.25">
      <c r="A1841" s="14" t="s">
        <v>1505</v>
      </c>
      <c r="B1841" s="14" t="s">
        <v>6383</v>
      </c>
      <c r="C1841" s="14" t="s">
        <v>6383</v>
      </c>
      <c r="D1841" s="16">
        <v>45934</v>
      </c>
      <c r="E1841" s="16"/>
      <c r="F1841" s="14" t="s">
        <v>6384</v>
      </c>
      <c r="G1841" s="14"/>
      <c r="H1841" s="14" t="s">
        <v>6403</v>
      </c>
      <c r="I1841" s="15">
        <v>91.3</v>
      </c>
      <c r="J1841" s="77">
        <v>2</v>
      </c>
      <c r="K1841" s="92"/>
    </row>
    <row r="1842" spans="1:11" ht="40" x14ac:dyDescent="0.25">
      <c r="A1842" s="14" t="s">
        <v>1505</v>
      </c>
      <c r="B1842" s="14" t="s">
        <v>6383</v>
      </c>
      <c r="C1842" s="14" t="s">
        <v>6383</v>
      </c>
      <c r="D1842" s="16">
        <v>45935</v>
      </c>
      <c r="E1842" s="16"/>
      <c r="F1842" s="14" t="s">
        <v>6384</v>
      </c>
      <c r="G1842" s="14"/>
      <c r="H1842" s="14" t="s">
        <v>6404</v>
      </c>
      <c r="I1842" s="15">
        <v>91.3</v>
      </c>
      <c r="J1842" s="77">
        <v>2</v>
      </c>
      <c r="K1842" s="92"/>
    </row>
    <row r="1843" spans="1:11" ht="40" x14ac:dyDescent="0.25">
      <c r="A1843" s="14" t="s">
        <v>1505</v>
      </c>
      <c r="B1843" s="14" t="s">
        <v>6383</v>
      </c>
      <c r="C1843" s="14" t="s">
        <v>6383</v>
      </c>
      <c r="D1843" s="16">
        <v>45936</v>
      </c>
      <c r="E1843" s="16"/>
      <c r="F1843" s="14" t="s">
        <v>6384</v>
      </c>
      <c r="G1843" s="14"/>
      <c r="H1843" s="14" t="s">
        <v>6115</v>
      </c>
      <c r="I1843" s="15">
        <v>91.3</v>
      </c>
      <c r="J1843" s="77">
        <v>2</v>
      </c>
      <c r="K1843" s="92"/>
    </row>
    <row r="1844" spans="1:11" ht="40" x14ac:dyDescent="0.25">
      <c r="A1844" s="14" t="s">
        <v>1505</v>
      </c>
      <c r="B1844" s="14" t="s">
        <v>6383</v>
      </c>
      <c r="C1844" s="14" t="s">
        <v>6383</v>
      </c>
      <c r="D1844" s="16">
        <v>45937</v>
      </c>
      <c r="E1844" s="16"/>
      <c r="F1844" s="14" t="s">
        <v>6384</v>
      </c>
      <c r="G1844" s="14"/>
      <c r="H1844" s="14" t="s">
        <v>5612</v>
      </c>
      <c r="I1844" s="15">
        <v>91.3</v>
      </c>
      <c r="J1844" s="77">
        <v>2</v>
      </c>
      <c r="K1844" s="92"/>
    </row>
    <row r="1845" spans="1:11" ht="40" x14ac:dyDescent="0.25">
      <c r="A1845" s="14" t="s">
        <v>1505</v>
      </c>
      <c r="B1845" s="14" t="s">
        <v>6383</v>
      </c>
      <c r="C1845" s="14" t="s">
        <v>6383</v>
      </c>
      <c r="D1845" s="16">
        <v>45938</v>
      </c>
      <c r="E1845" s="16"/>
      <c r="F1845" s="14" t="s">
        <v>6384</v>
      </c>
      <c r="G1845" s="14"/>
      <c r="H1845" s="14" t="s">
        <v>6405</v>
      </c>
      <c r="I1845" s="15">
        <v>82.5</v>
      </c>
      <c r="J1845" s="77">
        <v>2</v>
      </c>
      <c r="K1845" s="92"/>
    </row>
    <row r="1846" spans="1:11" ht="40" x14ac:dyDescent="0.25">
      <c r="A1846" s="14" t="s">
        <v>1505</v>
      </c>
      <c r="B1846" s="14" t="s">
        <v>6383</v>
      </c>
      <c r="C1846" s="14" t="s">
        <v>6383</v>
      </c>
      <c r="D1846" s="16">
        <v>45939</v>
      </c>
      <c r="E1846" s="16"/>
      <c r="F1846" s="14" t="s">
        <v>6384</v>
      </c>
      <c r="G1846" s="14"/>
      <c r="H1846" s="14" t="s">
        <v>6406</v>
      </c>
      <c r="I1846" s="15">
        <v>91.3</v>
      </c>
      <c r="J1846" s="77">
        <v>2</v>
      </c>
      <c r="K1846" s="92"/>
    </row>
    <row r="1847" spans="1:11" ht="40" x14ac:dyDescent="0.25">
      <c r="A1847" s="14" t="s">
        <v>1505</v>
      </c>
      <c r="B1847" s="14" t="s">
        <v>6383</v>
      </c>
      <c r="C1847" s="14" t="s">
        <v>6383</v>
      </c>
      <c r="D1847" s="16">
        <v>45940</v>
      </c>
      <c r="E1847" s="16"/>
      <c r="F1847" s="14" t="s">
        <v>6384</v>
      </c>
      <c r="G1847" s="14"/>
      <c r="H1847" s="14" t="s">
        <v>6407</v>
      </c>
      <c r="I1847" s="15">
        <v>82.5</v>
      </c>
      <c r="J1847" s="77">
        <v>2</v>
      </c>
      <c r="K1847" s="92"/>
    </row>
    <row r="1848" spans="1:11" ht="40" x14ac:dyDescent="0.25">
      <c r="A1848" s="14" t="s">
        <v>1505</v>
      </c>
      <c r="B1848" s="14" t="s">
        <v>6383</v>
      </c>
      <c r="C1848" s="14" t="s">
        <v>6383</v>
      </c>
      <c r="D1848" s="16">
        <v>45941</v>
      </c>
      <c r="E1848" s="16"/>
      <c r="F1848" s="14" t="s">
        <v>6384</v>
      </c>
      <c r="G1848" s="14"/>
      <c r="H1848" s="14" t="s">
        <v>6408</v>
      </c>
      <c r="I1848" s="15">
        <v>91.3</v>
      </c>
      <c r="J1848" s="77">
        <v>2</v>
      </c>
      <c r="K1848" s="92"/>
    </row>
    <row r="1849" spans="1:11" ht="40" x14ac:dyDescent="0.25">
      <c r="A1849" s="14" t="s">
        <v>1505</v>
      </c>
      <c r="B1849" s="14" t="s">
        <v>6383</v>
      </c>
      <c r="C1849" s="14" t="s">
        <v>6383</v>
      </c>
      <c r="D1849" s="16">
        <v>45942</v>
      </c>
      <c r="E1849" s="16"/>
      <c r="F1849" s="14" t="s">
        <v>6384</v>
      </c>
      <c r="G1849" s="14"/>
      <c r="H1849" s="14" t="s">
        <v>3580</v>
      </c>
      <c r="I1849" s="15">
        <v>91.3</v>
      </c>
      <c r="J1849" s="77">
        <v>2</v>
      </c>
      <c r="K1849" s="92"/>
    </row>
    <row r="1850" spans="1:11" ht="40" x14ac:dyDescent="0.25">
      <c r="A1850" s="14" t="s">
        <v>1505</v>
      </c>
      <c r="B1850" s="14" t="s">
        <v>6383</v>
      </c>
      <c r="C1850" s="14" t="s">
        <v>6383</v>
      </c>
      <c r="D1850" s="16">
        <v>45943</v>
      </c>
      <c r="E1850" s="16"/>
      <c r="F1850" s="14" t="s">
        <v>6384</v>
      </c>
      <c r="G1850" s="14"/>
      <c r="H1850" s="14" t="s">
        <v>2614</v>
      </c>
      <c r="I1850" s="15">
        <v>82.5</v>
      </c>
      <c r="J1850" s="77">
        <v>2</v>
      </c>
      <c r="K1850" s="92"/>
    </row>
    <row r="1851" spans="1:11" ht="40" x14ac:dyDescent="0.25">
      <c r="A1851" s="14" t="s">
        <v>1505</v>
      </c>
      <c r="B1851" s="14" t="s">
        <v>6383</v>
      </c>
      <c r="C1851" s="14" t="s">
        <v>6383</v>
      </c>
      <c r="D1851" s="16">
        <v>45944</v>
      </c>
      <c r="E1851" s="16"/>
      <c r="F1851" s="14" t="s">
        <v>6384</v>
      </c>
      <c r="G1851" s="14"/>
      <c r="H1851" s="14" t="s">
        <v>2621</v>
      </c>
      <c r="I1851" s="15">
        <v>82.5</v>
      </c>
      <c r="J1851" s="77">
        <v>2</v>
      </c>
      <c r="K1851" s="92"/>
    </row>
    <row r="1852" spans="1:11" ht="40" x14ac:dyDescent="0.25">
      <c r="A1852" s="14" t="s">
        <v>1505</v>
      </c>
      <c r="B1852" s="14" t="s">
        <v>6383</v>
      </c>
      <c r="C1852" s="14" t="s">
        <v>6383</v>
      </c>
      <c r="D1852" s="16">
        <v>45945</v>
      </c>
      <c r="E1852" s="16"/>
      <c r="F1852" s="14" t="s">
        <v>6384</v>
      </c>
      <c r="G1852" s="14"/>
      <c r="H1852" s="14" t="s">
        <v>6409</v>
      </c>
      <c r="I1852" s="15">
        <v>82.5</v>
      </c>
      <c r="J1852" s="77">
        <v>2</v>
      </c>
      <c r="K1852" s="92"/>
    </row>
    <row r="1853" spans="1:11" ht="40" x14ac:dyDescent="0.25">
      <c r="A1853" s="14" t="s">
        <v>1505</v>
      </c>
      <c r="B1853" s="14" t="s">
        <v>6383</v>
      </c>
      <c r="C1853" s="14" t="s">
        <v>6383</v>
      </c>
      <c r="D1853" s="16">
        <v>45946</v>
      </c>
      <c r="E1853" s="16"/>
      <c r="F1853" s="14" t="s">
        <v>6384</v>
      </c>
      <c r="G1853" s="14"/>
      <c r="H1853" s="14" t="s">
        <v>2351</v>
      </c>
      <c r="I1853" s="15">
        <v>82.5</v>
      </c>
      <c r="J1853" s="77">
        <v>2</v>
      </c>
      <c r="K1853" s="92"/>
    </row>
    <row r="1854" spans="1:11" ht="40" x14ac:dyDescent="0.25">
      <c r="A1854" s="14" t="s">
        <v>1505</v>
      </c>
      <c r="B1854" s="14" t="s">
        <v>6383</v>
      </c>
      <c r="C1854" s="14" t="s">
        <v>6383</v>
      </c>
      <c r="D1854" s="16">
        <v>45947</v>
      </c>
      <c r="E1854" s="16"/>
      <c r="F1854" s="14" t="s">
        <v>6384</v>
      </c>
      <c r="G1854" s="14"/>
      <c r="H1854" s="14" t="s">
        <v>6410</v>
      </c>
      <c r="I1854" s="15">
        <v>82.5</v>
      </c>
      <c r="J1854" s="77">
        <v>2</v>
      </c>
      <c r="K1854" s="92"/>
    </row>
    <row r="1855" spans="1:11" ht="40" x14ac:dyDescent="0.25">
      <c r="A1855" s="14" t="s">
        <v>1505</v>
      </c>
      <c r="B1855" s="14" t="s">
        <v>6383</v>
      </c>
      <c r="C1855" s="14" t="s">
        <v>6383</v>
      </c>
      <c r="D1855" s="16">
        <v>45948</v>
      </c>
      <c r="E1855" s="16"/>
      <c r="F1855" s="14" t="s">
        <v>6384</v>
      </c>
      <c r="G1855" s="14"/>
      <c r="H1855" s="14" t="s">
        <v>3617</v>
      </c>
      <c r="I1855" s="15">
        <v>91.3</v>
      </c>
      <c r="J1855" s="77">
        <v>2</v>
      </c>
      <c r="K1855" s="92"/>
    </row>
    <row r="1856" spans="1:11" ht="40" x14ac:dyDescent="0.25">
      <c r="A1856" s="14" t="s">
        <v>1505</v>
      </c>
      <c r="B1856" s="14" t="s">
        <v>6383</v>
      </c>
      <c r="C1856" s="14" t="s">
        <v>6383</v>
      </c>
      <c r="D1856" s="16">
        <v>45949</v>
      </c>
      <c r="E1856" s="16"/>
      <c r="F1856" s="14" t="s">
        <v>6384</v>
      </c>
      <c r="G1856" s="14"/>
      <c r="H1856" s="14" t="s">
        <v>6411</v>
      </c>
      <c r="I1856" s="15">
        <v>82.5</v>
      </c>
      <c r="J1856" s="77">
        <v>2</v>
      </c>
      <c r="K1856" s="92"/>
    </row>
    <row r="1857" spans="1:11" ht="40" x14ac:dyDescent="0.25">
      <c r="A1857" s="14" t="s">
        <v>1505</v>
      </c>
      <c r="B1857" s="14" t="s">
        <v>6383</v>
      </c>
      <c r="C1857" s="14" t="s">
        <v>6383</v>
      </c>
      <c r="D1857" s="16">
        <v>45950</v>
      </c>
      <c r="E1857" s="16"/>
      <c r="F1857" s="14" t="s">
        <v>6384</v>
      </c>
      <c r="G1857" s="14"/>
      <c r="H1857" s="14" t="s">
        <v>6152</v>
      </c>
      <c r="I1857" s="15">
        <v>82.5</v>
      </c>
      <c r="J1857" s="77">
        <v>2</v>
      </c>
      <c r="K1857" s="92"/>
    </row>
    <row r="1858" spans="1:11" ht="70" x14ac:dyDescent="0.25">
      <c r="A1858" s="14" t="s">
        <v>1505</v>
      </c>
      <c r="B1858" s="14" t="s">
        <v>6412</v>
      </c>
      <c r="C1858" s="14" t="s">
        <v>6412</v>
      </c>
      <c r="D1858" s="16">
        <v>45916</v>
      </c>
      <c r="E1858" s="16"/>
      <c r="F1858" s="14" t="s">
        <v>6413</v>
      </c>
      <c r="G1858" s="14"/>
      <c r="H1858" s="14" t="s">
        <v>1610</v>
      </c>
      <c r="I1858" s="15">
        <v>79.33</v>
      </c>
      <c r="J1858" s="77">
        <v>4</v>
      </c>
      <c r="K1858" s="92"/>
    </row>
    <row r="1859" spans="1:11" ht="70" x14ac:dyDescent="0.25">
      <c r="A1859" s="14" t="s">
        <v>1505</v>
      </c>
      <c r="B1859" s="14" t="s">
        <v>6414</v>
      </c>
      <c r="C1859" s="14" t="s">
        <v>6414</v>
      </c>
      <c r="D1859" s="16">
        <v>45916</v>
      </c>
      <c r="E1859" s="16"/>
      <c r="F1859" s="14" t="s">
        <v>6415</v>
      </c>
      <c r="G1859" s="14"/>
      <c r="H1859" s="14" t="s">
        <v>1604</v>
      </c>
      <c r="I1859" s="15">
        <v>58.9</v>
      </c>
      <c r="J1859" s="77">
        <v>3</v>
      </c>
      <c r="K1859" s="92"/>
    </row>
    <row r="1860" spans="1:11" ht="70" x14ac:dyDescent="0.25">
      <c r="A1860" s="14" t="s">
        <v>1505</v>
      </c>
      <c r="B1860" s="14" t="s">
        <v>6416</v>
      </c>
      <c r="C1860" s="14" t="s">
        <v>6416</v>
      </c>
      <c r="D1860" s="16">
        <v>45916</v>
      </c>
      <c r="E1860" s="16"/>
      <c r="F1860" s="14" t="s">
        <v>6417</v>
      </c>
      <c r="G1860" s="14"/>
      <c r="H1860" s="14" t="s">
        <v>1610</v>
      </c>
      <c r="I1860" s="15">
        <v>89.98</v>
      </c>
      <c r="J1860" s="77">
        <v>3</v>
      </c>
      <c r="K1860" s="92"/>
    </row>
    <row r="1861" spans="1:11" ht="70" x14ac:dyDescent="0.25">
      <c r="A1861" s="14" t="s">
        <v>1505</v>
      </c>
      <c r="B1861" s="14" t="s">
        <v>6418</v>
      </c>
      <c r="C1861" s="14" t="s">
        <v>6418</v>
      </c>
      <c r="D1861" s="16">
        <v>45916</v>
      </c>
      <c r="E1861" s="16"/>
      <c r="F1861" s="14" t="s">
        <v>6419</v>
      </c>
      <c r="G1861" s="14"/>
      <c r="H1861" s="14" t="s">
        <v>1610</v>
      </c>
      <c r="I1861" s="15">
        <v>65.709999999999994</v>
      </c>
      <c r="J1861" s="77">
        <v>4</v>
      </c>
      <c r="K1861" s="92"/>
    </row>
    <row r="1862" spans="1:11" ht="70" x14ac:dyDescent="0.25">
      <c r="A1862" s="14" t="s">
        <v>1505</v>
      </c>
      <c r="B1862" s="14" t="s">
        <v>6420</v>
      </c>
      <c r="C1862" s="14" t="s">
        <v>6421</v>
      </c>
      <c r="D1862" s="16">
        <v>45895</v>
      </c>
      <c r="E1862" s="16">
        <v>45916</v>
      </c>
      <c r="F1862" s="14" t="s">
        <v>6422</v>
      </c>
      <c r="G1862" s="14" t="s">
        <v>1660</v>
      </c>
      <c r="H1862" s="14" t="s">
        <v>1661</v>
      </c>
      <c r="I1862" s="15">
        <v>51.4</v>
      </c>
      <c r="J1862" s="77">
        <v>4</v>
      </c>
      <c r="K1862" s="92"/>
    </row>
    <row r="1863" spans="1:11" ht="70" x14ac:dyDescent="0.25">
      <c r="A1863" s="14" t="s">
        <v>1505</v>
      </c>
      <c r="B1863" s="14" t="s">
        <v>6423</v>
      </c>
      <c r="C1863" s="14" t="s">
        <v>6423</v>
      </c>
      <c r="D1863" s="16">
        <v>45916</v>
      </c>
      <c r="E1863" s="16"/>
      <c r="F1863" s="14" t="s">
        <v>6424</v>
      </c>
      <c r="G1863" s="14"/>
      <c r="H1863" s="14" t="s">
        <v>1998</v>
      </c>
      <c r="I1863" s="15">
        <v>136.16</v>
      </c>
      <c r="J1863" s="77">
        <v>4</v>
      </c>
      <c r="K1863" s="92"/>
    </row>
    <row r="1864" spans="1:11" ht="70" x14ac:dyDescent="0.25">
      <c r="A1864" s="14" t="s">
        <v>1505</v>
      </c>
      <c r="B1864" s="14" t="s">
        <v>6425</v>
      </c>
      <c r="C1864" s="14" t="s">
        <v>6425</v>
      </c>
      <c r="D1864" s="16">
        <v>45916</v>
      </c>
      <c r="E1864" s="16"/>
      <c r="F1864" s="14" t="s">
        <v>6426</v>
      </c>
      <c r="G1864" s="14"/>
      <c r="H1864" s="14" t="s">
        <v>2367</v>
      </c>
      <c r="I1864" s="15">
        <v>130.24</v>
      </c>
      <c r="J1864" s="77">
        <v>4</v>
      </c>
      <c r="K1864" s="92"/>
    </row>
    <row r="1865" spans="1:11" ht="70" x14ac:dyDescent="0.25">
      <c r="A1865" s="14" t="s">
        <v>1505</v>
      </c>
      <c r="B1865" s="14" t="s">
        <v>6427</v>
      </c>
      <c r="C1865" s="14" t="s">
        <v>6427</v>
      </c>
      <c r="D1865" s="16">
        <v>45916</v>
      </c>
      <c r="E1865" s="16"/>
      <c r="F1865" s="14" t="s">
        <v>6428</v>
      </c>
      <c r="G1865" s="14"/>
      <c r="H1865" s="14" t="s">
        <v>1993</v>
      </c>
      <c r="I1865" s="15">
        <v>49.14</v>
      </c>
      <c r="J1865" s="77">
        <v>4</v>
      </c>
      <c r="K1865" s="92"/>
    </row>
    <row r="1866" spans="1:11" ht="70" x14ac:dyDescent="0.25">
      <c r="A1866" s="14" t="s">
        <v>1505</v>
      </c>
      <c r="B1866" s="14" t="s">
        <v>6429</v>
      </c>
      <c r="C1866" s="14" t="s">
        <v>6429</v>
      </c>
      <c r="D1866" s="16">
        <v>45916</v>
      </c>
      <c r="E1866" s="16"/>
      <c r="F1866" s="14" t="s">
        <v>6430</v>
      </c>
      <c r="G1866" s="14"/>
      <c r="H1866" s="14" t="s">
        <v>2621</v>
      </c>
      <c r="I1866" s="15">
        <v>47.36</v>
      </c>
      <c r="J1866" s="77">
        <v>4</v>
      </c>
      <c r="K1866" s="92"/>
    </row>
    <row r="1867" spans="1:11" ht="70" x14ac:dyDescent="0.25">
      <c r="A1867" s="14" t="s">
        <v>1505</v>
      </c>
      <c r="B1867" s="14" t="s">
        <v>6431</v>
      </c>
      <c r="C1867" s="14" t="s">
        <v>6431</v>
      </c>
      <c r="D1867" s="16">
        <v>45916</v>
      </c>
      <c r="E1867" s="16"/>
      <c r="F1867" s="14" t="s">
        <v>6432</v>
      </c>
      <c r="G1867" s="14"/>
      <c r="H1867" s="14" t="s">
        <v>2001</v>
      </c>
      <c r="I1867" s="15">
        <v>121.36</v>
      </c>
      <c r="J1867" s="77">
        <v>4</v>
      </c>
      <c r="K1867" s="92"/>
    </row>
    <row r="1868" spans="1:11" ht="20" x14ac:dyDescent="0.25">
      <c r="A1868" s="14" t="s">
        <v>1505</v>
      </c>
      <c r="B1868" s="14" t="s">
        <v>6433</v>
      </c>
      <c r="C1868" s="14" t="s">
        <v>6434</v>
      </c>
      <c r="D1868" s="16">
        <v>45916</v>
      </c>
      <c r="E1868" s="16"/>
      <c r="F1868" s="14" t="s">
        <v>6435</v>
      </c>
      <c r="G1868" s="14" t="s">
        <v>1976</v>
      </c>
      <c r="H1868" s="14" t="s">
        <v>1977</v>
      </c>
      <c r="I1868" s="15">
        <v>937</v>
      </c>
      <c r="J1868" s="77">
        <v>2</v>
      </c>
      <c r="K1868" s="92"/>
    </row>
    <row r="1869" spans="1:11" ht="12.5" x14ac:dyDescent="0.25">
      <c r="A1869" s="14" t="s">
        <v>1505</v>
      </c>
      <c r="B1869" s="14" t="s">
        <v>6436</v>
      </c>
      <c r="C1869" s="14" t="s">
        <v>6437</v>
      </c>
      <c r="D1869" s="16">
        <v>45916</v>
      </c>
      <c r="E1869" s="16"/>
      <c r="F1869" s="14" t="s">
        <v>6438</v>
      </c>
      <c r="G1869" s="14" t="s">
        <v>1835</v>
      </c>
      <c r="H1869" s="14" t="s">
        <v>1549</v>
      </c>
      <c r="I1869" s="15">
        <v>1381.07</v>
      </c>
      <c r="J1869" s="77">
        <v>3</v>
      </c>
      <c r="K1869" s="92"/>
    </row>
    <row r="1870" spans="1:11" ht="12.5" x14ac:dyDescent="0.25">
      <c r="A1870" s="14" t="s">
        <v>1505</v>
      </c>
      <c r="B1870" s="14" t="s">
        <v>6439</v>
      </c>
      <c r="C1870" s="14" t="s">
        <v>6440</v>
      </c>
      <c r="D1870" s="16">
        <v>45916</v>
      </c>
      <c r="E1870" s="16"/>
      <c r="F1870" s="14" t="s">
        <v>6441</v>
      </c>
      <c r="G1870" s="14" t="s">
        <v>2253</v>
      </c>
      <c r="H1870" s="14" t="s">
        <v>2254</v>
      </c>
      <c r="I1870" s="15">
        <v>2152.5</v>
      </c>
      <c r="J1870" s="77">
        <v>4</v>
      </c>
      <c r="K1870" s="92"/>
    </row>
    <row r="1871" spans="1:11" ht="20" x14ac:dyDescent="0.25">
      <c r="A1871" s="14" t="s">
        <v>1505</v>
      </c>
      <c r="B1871" s="14" t="s">
        <v>6442</v>
      </c>
      <c r="C1871" s="14" t="s">
        <v>6443</v>
      </c>
      <c r="D1871" s="16">
        <v>45916</v>
      </c>
      <c r="E1871" s="16"/>
      <c r="F1871" s="14" t="s">
        <v>6444</v>
      </c>
      <c r="G1871" s="14" t="s">
        <v>3899</v>
      </c>
      <c r="H1871" s="14" t="s">
        <v>3900</v>
      </c>
      <c r="I1871" s="15">
        <v>900</v>
      </c>
      <c r="J1871" s="77">
        <v>5</v>
      </c>
      <c r="K1871" s="92"/>
    </row>
    <row r="1872" spans="1:11" ht="40" x14ac:dyDescent="0.25">
      <c r="A1872" s="14" t="s">
        <v>1505</v>
      </c>
      <c r="B1872" s="14" t="s">
        <v>6445</v>
      </c>
      <c r="C1872" s="14" t="s">
        <v>6446</v>
      </c>
      <c r="D1872" s="16">
        <v>45916</v>
      </c>
      <c r="E1872" s="16"/>
      <c r="F1872" s="14" t="s">
        <v>6447</v>
      </c>
      <c r="G1872" s="14" t="s">
        <v>6025</v>
      </c>
      <c r="H1872" s="14" t="s">
        <v>6026</v>
      </c>
      <c r="I1872" s="15">
        <v>3545</v>
      </c>
      <c r="J1872" s="77">
        <v>5</v>
      </c>
      <c r="K1872" s="92"/>
    </row>
    <row r="1873" spans="1:11" ht="20" x14ac:dyDescent="0.25">
      <c r="A1873" s="14" t="s">
        <v>1505</v>
      </c>
      <c r="B1873" s="14" t="s">
        <v>6448</v>
      </c>
      <c r="C1873" s="14" t="s">
        <v>6449</v>
      </c>
      <c r="D1873" s="16">
        <v>45916</v>
      </c>
      <c r="E1873" s="16"/>
      <c r="F1873" s="14" t="s">
        <v>6450</v>
      </c>
      <c r="G1873" s="14" t="s">
        <v>6451</v>
      </c>
      <c r="H1873" s="14" t="s">
        <v>6452</v>
      </c>
      <c r="I1873" s="15">
        <v>624.5</v>
      </c>
      <c r="J1873" s="77">
        <v>5</v>
      </c>
      <c r="K1873" s="92"/>
    </row>
    <row r="1874" spans="1:11" ht="12.5" x14ac:dyDescent="0.25">
      <c r="A1874" s="14" t="s">
        <v>1505</v>
      </c>
      <c r="B1874" s="14" t="s">
        <v>6453</v>
      </c>
      <c r="C1874" s="14" t="s">
        <v>6454</v>
      </c>
      <c r="D1874" s="16">
        <v>45916</v>
      </c>
      <c r="E1874" s="16"/>
      <c r="F1874" s="14" t="s">
        <v>6455</v>
      </c>
      <c r="G1874" s="14" t="s">
        <v>1835</v>
      </c>
      <c r="H1874" s="14" t="s">
        <v>1549</v>
      </c>
      <c r="I1874" s="15">
        <v>42.08</v>
      </c>
      <c r="J1874" s="77">
        <v>3</v>
      </c>
      <c r="K1874" s="92"/>
    </row>
    <row r="1875" spans="1:11" ht="12.5" x14ac:dyDescent="0.25">
      <c r="A1875" s="14" t="s">
        <v>1505</v>
      </c>
      <c r="B1875" s="14" t="s">
        <v>6456</v>
      </c>
      <c r="C1875" s="14" t="s">
        <v>6457</v>
      </c>
      <c r="D1875" s="16">
        <v>45916</v>
      </c>
      <c r="E1875" s="16"/>
      <c r="F1875" s="14" t="s">
        <v>6458</v>
      </c>
      <c r="G1875" s="14" t="s">
        <v>1835</v>
      </c>
      <c r="H1875" s="14" t="s">
        <v>1549</v>
      </c>
      <c r="I1875" s="15">
        <v>464.41</v>
      </c>
      <c r="J1875" s="77">
        <v>3</v>
      </c>
      <c r="K1875" s="92"/>
    </row>
    <row r="1876" spans="1:11" ht="12.5" x14ac:dyDescent="0.25">
      <c r="A1876" s="14" t="s">
        <v>1505</v>
      </c>
      <c r="B1876" s="14" t="s">
        <v>6459</v>
      </c>
      <c r="C1876" s="14" t="s">
        <v>1987</v>
      </c>
      <c r="D1876" s="16">
        <v>45916</v>
      </c>
      <c r="E1876" s="16"/>
      <c r="F1876" s="14" t="s">
        <v>6460</v>
      </c>
      <c r="G1876" s="14" t="s">
        <v>1885</v>
      </c>
      <c r="H1876" s="14" t="s">
        <v>1886</v>
      </c>
      <c r="I1876" s="15">
        <v>990.6</v>
      </c>
      <c r="J1876" s="77">
        <v>2</v>
      </c>
      <c r="K1876" s="92"/>
    </row>
    <row r="1877" spans="1:11" ht="20" x14ac:dyDescent="0.25">
      <c r="A1877" s="14" t="s">
        <v>1505</v>
      </c>
      <c r="B1877" s="14" t="s">
        <v>6461</v>
      </c>
      <c r="C1877" s="14" t="s">
        <v>6372</v>
      </c>
      <c r="D1877" s="16">
        <v>45916</v>
      </c>
      <c r="E1877" s="16"/>
      <c r="F1877" s="14" t="s">
        <v>6462</v>
      </c>
      <c r="G1877" s="14" t="s">
        <v>1885</v>
      </c>
      <c r="H1877" s="14" t="s">
        <v>1886</v>
      </c>
      <c r="I1877" s="15">
        <v>764.4</v>
      </c>
      <c r="J1877" s="77">
        <v>2</v>
      </c>
      <c r="K1877" s="92"/>
    </row>
    <row r="1878" spans="1:11" ht="20" x14ac:dyDescent="0.25">
      <c r="A1878" s="14" t="s">
        <v>1505</v>
      </c>
      <c r="B1878" s="14" t="s">
        <v>6461</v>
      </c>
      <c r="C1878" s="14" t="s">
        <v>6372</v>
      </c>
      <c r="D1878" s="16">
        <v>45916</v>
      </c>
      <c r="E1878" s="16"/>
      <c r="F1878" s="14" t="s">
        <v>6463</v>
      </c>
      <c r="G1878" s="14" t="s">
        <v>1885</v>
      </c>
      <c r="H1878" s="14" t="s">
        <v>1886</v>
      </c>
      <c r="I1878" s="15">
        <v>616</v>
      </c>
      <c r="J1878" s="77">
        <v>3</v>
      </c>
      <c r="K1878" s="92"/>
    </row>
    <row r="1879" spans="1:11" ht="60" x14ac:dyDescent="0.25">
      <c r="A1879" s="14" t="s">
        <v>1505</v>
      </c>
      <c r="B1879" s="14" t="s">
        <v>6464</v>
      </c>
      <c r="C1879" s="14" t="s">
        <v>6464</v>
      </c>
      <c r="D1879" s="16">
        <v>45916</v>
      </c>
      <c r="E1879" s="16"/>
      <c r="F1879" s="14" t="s">
        <v>6465</v>
      </c>
      <c r="G1879" s="14"/>
      <c r="H1879" s="14" t="s">
        <v>6466</v>
      </c>
      <c r="I1879" s="15">
        <v>101.25</v>
      </c>
      <c r="J1879" s="77">
        <v>3</v>
      </c>
      <c r="K1879" s="92"/>
    </row>
    <row r="1880" spans="1:11" ht="12.5" x14ac:dyDescent="0.25">
      <c r="A1880" s="14" t="s">
        <v>1505</v>
      </c>
      <c r="B1880" s="14" t="s">
        <v>6467</v>
      </c>
      <c r="C1880" s="14" t="s">
        <v>6468</v>
      </c>
      <c r="D1880" s="16">
        <v>45917</v>
      </c>
      <c r="E1880" s="16"/>
      <c r="F1880" s="14" t="s">
        <v>6469</v>
      </c>
      <c r="G1880" s="14" t="s">
        <v>1869</v>
      </c>
      <c r="H1880" s="14" t="s">
        <v>1870</v>
      </c>
      <c r="I1880" s="15">
        <v>369</v>
      </c>
      <c r="J1880" s="77">
        <v>4</v>
      </c>
      <c r="K1880" s="92"/>
    </row>
    <row r="1881" spans="1:11" ht="12.5" x14ac:dyDescent="0.25">
      <c r="A1881" s="14" t="s">
        <v>1505</v>
      </c>
      <c r="B1881" s="14" t="s">
        <v>6470</v>
      </c>
      <c r="C1881" s="14" t="s">
        <v>6471</v>
      </c>
      <c r="D1881" s="16">
        <v>45917</v>
      </c>
      <c r="E1881" s="16"/>
      <c r="F1881" s="14" t="s">
        <v>6472</v>
      </c>
      <c r="G1881" s="14" t="s">
        <v>1869</v>
      </c>
      <c r="H1881" s="14" t="s">
        <v>1870</v>
      </c>
      <c r="I1881" s="15">
        <v>369</v>
      </c>
      <c r="J1881" s="77">
        <v>4</v>
      </c>
      <c r="K1881" s="92"/>
    </row>
    <row r="1882" spans="1:11" ht="20" x14ac:dyDescent="0.25">
      <c r="A1882" s="14" t="s">
        <v>1505</v>
      </c>
      <c r="B1882" s="14" t="s">
        <v>6473</v>
      </c>
      <c r="C1882" s="14" t="s">
        <v>3448</v>
      </c>
      <c r="D1882" s="16">
        <v>45917</v>
      </c>
      <c r="E1882" s="16"/>
      <c r="F1882" s="14" t="s">
        <v>6474</v>
      </c>
      <c r="G1882" s="14" t="s">
        <v>1526</v>
      </c>
      <c r="H1882" s="14" t="s">
        <v>1527</v>
      </c>
      <c r="I1882" s="15">
        <v>492</v>
      </c>
      <c r="J1882" s="77">
        <v>4</v>
      </c>
      <c r="K1882" s="92"/>
    </row>
    <row r="1883" spans="1:11" ht="30" x14ac:dyDescent="0.25">
      <c r="A1883" s="14" t="s">
        <v>1505</v>
      </c>
      <c r="B1883" s="14" t="s">
        <v>6475</v>
      </c>
      <c r="C1883" s="14" t="s">
        <v>1724</v>
      </c>
      <c r="D1883" s="16">
        <v>45917</v>
      </c>
      <c r="E1883" s="16"/>
      <c r="F1883" s="14" t="s">
        <v>6476</v>
      </c>
      <c r="G1883" s="14" t="s">
        <v>1763</v>
      </c>
      <c r="H1883" s="14" t="s">
        <v>1764</v>
      </c>
      <c r="I1883" s="15">
        <v>220</v>
      </c>
      <c r="J1883" s="77">
        <v>5</v>
      </c>
      <c r="K1883" s="92"/>
    </row>
    <row r="1884" spans="1:11" ht="20" x14ac:dyDescent="0.25">
      <c r="A1884" s="14" t="s">
        <v>1505</v>
      </c>
      <c r="B1884" s="14" t="s">
        <v>6477</v>
      </c>
      <c r="C1884" s="14" t="s">
        <v>6478</v>
      </c>
      <c r="D1884" s="16">
        <v>45917</v>
      </c>
      <c r="E1884" s="16"/>
      <c r="F1884" s="14" t="s">
        <v>6479</v>
      </c>
      <c r="G1884" s="14" t="s">
        <v>2231</v>
      </c>
      <c r="H1884" s="14" t="s">
        <v>2232</v>
      </c>
      <c r="I1884" s="15">
        <v>631.54999999999995</v>
      </c>
      <c r="J1884" s="77">
        <v>2</v>
      </c>
      <c r="K1884" s="92"/>
    </row>
    <row r="1885" spans="1:11" ht="20" x14ac:dyDescent="0.25">
      <c r="A1885" s="14" t="s">
        <v>1505</v>
      </c>
      <c r="B1885" s="14" t="s">
        <v>6480</v>
      </c>
      <c r="C1885" s="14" t="s">
        <v>3995</v>
      </c>
      <c r="D1885" s="16">
        <v>45917</v>
      </c>
      <c r="E1885" s="16"/>
      <c r="F1885" s="14" t="s">
        <v>6481</v>
      </c>
      <c r="G1885" s="14" t="s">
        <v>1726</v>
      </c>
      <c r="H1885" s="14" t="s">
        <v>1727</v>
      </c>
      <c r="I1885" s="15">
        <v>535.87</v>
      </c>
      <c r="J1885" s="77">
        <v>2</v>
      </c>
      <c r="K1885" s="92"/>
    </row>
    <row r="1886" spans="1:11" ht="30" x14ac:dyDescent="0.25">
      <c r="A1886" s="14" t="s">
        <v>1505</v>
      </c>
      <c r="B1886" s="14" t="s">
        <v>6480</v>
      </c>
      <c r="C1886" s="14" t="s">
        <v>6480</v>
      </c>
      <c r="D1886" s="16">
        <v>45944</v>
      </c>
      <c r="E1886" s="16"/>
      <c r="F1886" s="14" t="s">
        <v>6482</v>
      </c>
      <c r="G1886" s="14"/>
      <c r="H1886" s="14" t="s">
        <v>1534</v>
      </c>
      <c r="I1886" s="15">
        <v>125.7</v>
      </c>
      <c r="J1886" s="77">
        <v>2</v>
      </c>
      <c r="K1886" s="92"/>
    </row>
    <row r="1887" spans="1:11" ht="30" x14ac:dyDescent="0.25">
      <c r="A1887" s="14" t="s">
        <v>1505</v>
      </c>
      <c r="B1887" s="14" t="s">
        <v>6483</v>
      </c>
      <c r="C1887" s="14" t="s">
        <v>6484</v>
      </c>
      <c r="D1887" s="16">
        <v>45917</v>
      </c>
      <c r="E1887" s="16"/>
      <c r="F1887" s="14" t="s">
        <v>6485</v>
      </c>
      <c r="G1887" s="14" t="s">
        <v>1863</v>
      </c>
      <c r="H1887" s="14" t="s">
        <v>1864</v>
      </c>
      <c r="I1887" s="15">
        <v>69.05</v>
      </c>
      <c r="J1887" s="77">
        <v>4</v>
      </c>
      <c r="K1887" s="92"/>
    </row>
    <row r="1888" spans="1:11" ht="30" x14ac:dyDescent="0.25">
      <c r="A1888" s="14" t="s">
        <v>1505</v>
      </c>
      <c r="B1888" s="14" t="s">
        <v>6483</v>
      </c>
      <c r="C1888" s="14" t="s">
        <v>6484</v>
      </c>
      <c r="D1888" s="16">
        <v>45917</v>
      </c>
      <c r="E1888" s="16"/>
      <c r="F1888" s="14" t="s">
        <v>6485</v>
      </c>
      <c r="G1888" s="14" t="s">
        <v>1863</v>
      </c>
      <c r="H1888" s="14" t="s">
        <v>1864</v>
      </c>
      <c r="I1888" s="15">
        <v>692.6</v>
      </c>
      <c r="J1888" s="77">
        <v>2</v>
      </c>
      <c r="K1888" s="92"/>
    </row>
    <row r="1889" spans="1:11" ht="30" x14ac:dyDescent="0.25">
      <c r="A1889" s="14" t="s">
        <v>1505</v>
      </c>
      <c r="B1889" s="14" t="s">
        <v>6483</v>
      </c>
      <c r="C1889" s="14" t="s">
        <v>6483</v>
      </c>
      <c r="D1889" s="16">
        <v>45944</v>
      </c>
      <c r="E1889" s="16"/>
      <c r="F1889" s="14" t="s">
        <v>6486</v>
      </c>
      <c r="G1889" s="14"/>
      <c r="H1889" s="14" t="s">
        <v>1534</v>
      </c>
      <c r="I1889" s="15">
        <v>178.66</v>
      </c>
      <c r="J1889" s="77">
        <v>2</v>
      </c>
      <c r="K1889" s="92"/>
    </row>
    <row r="1890" spans="1:11" ht="12.5" x14ac:dyDescent="0.25">
      <c r="A1890" s="14" t="s">
        <v>1505</v>
      </c>
      <c r="B1890" s="14" t="s">
        <v>6487</v>
      </c>
      <c r="C1890" s="14" t="s">
        <v>6488</v>
      </c>
      <c r="D1890" s="16">
        <v>45917</v>
      </c>
      <c r="E1890" s="16"/>
      <c r="F1890" s="14" t="s">
        <v>6489</v>
      </c>
      <c r="G1890" s="14" t="s">
        <v>2563</v>
      </c>
      <c r="H1890" s="14" t="s">
        <v>2564</v>
      </c>
      <c r="I1890" s="15">
        <v>454.02</v>
      </c>
      <c r="J1890" s="77">
        <v>4</v>
      </c>
      <c r="K1890" s="92"/>
    </row>
    <row r="1891" spans="1:11" ht="20" x14ac:dyDescent="0.25">
      <c r="A1891" s="14" t="s">
        <v>1505</v>
      </c>
      <c r="B1891" s="14" t="s">
        <v>6490</v>
      </c>
      <c r="C1891" s="14" t="s">
        <v>6491</v>
      </c>
      <c r="D1891" s="16">
        <v>45917</v>
      </c>
      <c r="E1891" s="16"/>
      <c r="F1891" s="14" t="s">
        <v>6492</v>
      </c>
      <c r="G1891" s="14" t="s">
        <v>4503</v>
      </c>
      <c r="H1891" s="14" t="s">
        <v>4504</v>
      </c>
      <c r="I1891" s="15">
        <v>1617</v>
      </c>
      <c r="J1891" s="77">
        <v>5</v>
      </c>
      <c r="K1891" s="92"/>
    </row>
    <row r="1892" spans="1:11" ht="50" x14ac:dyDescent="0.25">
      <c r="A1892" s="14" t="s">
        <v>1505</v>
      </c>
      <c r="B1892" s="14" t="s">
        <v>6493</v>
      </c>
      <c r="C1892" s="14" t="s">
        <v>6494</v>
      </c>
      <c r="D1892" s="16">
        <v>45798</v>
      </c>
      <c r="E1892" s="16">
        <v>45917</v>
      </c>
      <c r="F1892" s="14" t="s">
        <v>6495</v>
      </c>
      <c r="G1892" s="14" t="s">
        <v>5692</v>
      </c>
      <c r="H1892" s="14" t="s">
        <v>152</v>
      </c>
      <c r="I1892" s="15">
        <v>5.5</v>
      </c>
      <c r="J1892" s="77">
        <v>2</v>
      </c>
      <c r="K1892" s="92"/>
    </row>
    <row r="1893" spans="1:11" ht="40" x14ac:dyDescent="0.25">
      <c r="A1893" s="14" t="s">
        <v>1505</v>
      </c>
      <c r="B1893" s="14" t="s">
        <v>6493</v>
      </c>
      <c r="C1893" s="14" t="s">
        <v>6494</v>
      </c>
      <c r="D1893" s="16">
        <v>45798</v>
      </c>
      <c r="E1893" s="16">
        <v>45917</v>
      </c>
      <c r="F1893" s="14" t="s">
        <v>6496</v>
      </c>
      <c r="G1893" s="14" t="s">
        <v>5692</v>
      </c>
      <c r="H1893" s="14" t="s">
        <v>152</v>
      </c>
      <c r="I1893" s="15">
        <v>0.7</v>
      </c>
      <c r="J1893" s="77">
        <v>2</v>
      </c>
      <c r="K1893" s="92"/>
    </row>
    <row r="1894" spans="1:11" ht="100" x14ac:dyDescent="0.25">
      <c r="A1894" s="14" t="s">
        <v>1505</v>
      </c>
      <c r="B1894" s="14" t="s">
        <v>6493</v>
      </c>
      <c r="C1894" s="14" t="s">
        <v>6497</v>
      </c>
      <c r="D1894" s="16">
        <v>45803</v>
      </c>
      <c r="E1894" s="16">
        <v>45917</v>
      </c>
      <c r="F1894" s="14" t="s">
        <v>6498</v>
      </c>
      <c r="G1894" s="14"/>
      <c r="H1894" s="14" t="s">
        <v>6499</v>
      </c>
      <c r="I1894" s="15">
        <v>1798</v>
      </c>
      <c r="J1894" s="77">
        <v>2</v>
      </c>
      <c r="K1894" s="92"/>
    </row>
    <row r="1895" spans="1:11" ht="40" x14ac:dyDescent="0.25">
      <c r="A1895" s="14" t="s">
        <v>1505</v>
      </c>
      <c r="B1895" s="14" t="s">
        <v>6493</v>
      </c>
      <c r="C1895" s="14" t="s">
        <v>6500</v>
      </c>
      <c r="D1895" s="16">
        <v>45815</v>
      </c>
      <c r="E1895" s="16">
        <v>45917</v>
      </c>
      <c r="F1895" s="14" t="s">
        <v>6501</v>
      </c>
      <c r="G1895" s="14" t="s">
        <v>5701</v>
      </c>
      <c r="H1895" s="14" t="s">
        <v>5702</v>
      </c>
      <c r="I1895" s="15">
        <v>195</v>
      </c>
      <c r="J1895" s="77">
        <v>2</v>
      </c>
      <c r="K1895" s="92"/>
    </row>
    <row r="1896" spans="1:11" ht="50" x14ac:dyDescent="0.25">
      <c r="A1896" s="14" t="s">
        <v>1505</v>
      </c>
      <c r="B1896" s="14" t="s">
        <v>6493</v>
      </c>
      <c r="C1896" s="14" t="s">
        <v>6502</v>
      </c>
      <c r="D1896" s="16">
        <v>45813</v>
      </c>
      <c r="E1896" s="16">
        <v>45917</v>
      </c>
      <c r="F1896" s="14" t="s">
        <v>6503</v>
      </c>
      <c r="G1896" s="14" t="s">
        <v>3274</v>
      </c>
      <c r="H1896" s="14" t="s">
        <v>6504</v>
      </c>
      <c r="I1896" s="15">
        <v>135.30000000000001</v>
      </c>
      <c r="J1896" s="77">
        <v>2</v>
      </c>
      <c r="K1896" s="92"/>
    </row>
    <row r="1897" spans="1:11" ht="30" x14ac:dyDescent="0.25">
      <c r="A1897" s="14" t="s">
        <v>1505</v>
      </c>
      <c r="B1897" s="14" t="s">
        <v>6493</v>
      </c>
      <c r="C1897" s="14" t="s">
        <v>6505</v>
      </c>
      <c r="D1897" s="16">
        <v>45796</v>
      </c>
      <c r="E1897" s="16">
        <v>45917</v>
      </c>
      <c r="F1897" s="14" t="s">
        <v>6506</v>
      </c>
      <c r="G1897" s="14" t="s">
        <v>6507</v>
      </c>
      <c r="H1897" s="14" t="s">
        <v>6508</v>
      </c>
      <c r="I1897" s="15">
        <v>11.95</v>
      </c>
      <c r="J1897" s="77">
        <v>2</v>
      </c>
      <c r="K1897" s="92"/>
    </row>
    <row r="1898" spans="1:11" ht="40" x14ac:dyDescent="0.25">
      <c r="A1898" s="14" t="s">
        <v>1505</v>
      </c>
      <c r="B1898" s="14" t="s">
        <v>6493</v>
      </c>
      <c r="C1898" s="14" t="s">
        <v>3975</v>
      </c>
      <c r="D1898" s="16">
        <v>45807</v>
      </c>
      <c r="E1898" s="16">
        <v>45917</v>
      </c>
      <c r="F1898" s="14" t="s">
        <v>6509</v>
      </c>
      <c r="G1898" s="14" t="s">
        <v>3262</v>
      </c>
      <c r="H1898" s="14" t="s">
        <v>3263</v>
      </c>
      <c r="I1898" s="15">
        <v>67.3</v>
      </c>
      <c r="J1898" s="77">
        <v>2</v>
      </c>
      <c r="K1898" s="92"/>
    </row>
    <row r="1899" spans="1:11" ht="40" x14ac:dyDescent="0.25">
      <c r="A1899" s="14" t="s">
        <v>1505</v>
      </c>
      <c r="B1899" s="14" t="s">
        <v>6493</v>
      </c>
      <c r="C1899" s="14" t="s">
        <v>6510</v>
      </c>
      <c r="D1899" s="16">
        <v>45813</v>
      </c>
      <c r="E1899" s="16">
        <v>45917</v>
      </c>
      <c r="F1899" s="14" t="s">
        <v>6511</v>
      </c>
      <c r="G1899" s="14" t="s">
        <v>6512</v>
      </c>
      <c r="H1899" s="14" t="s">
        <v>6513</v>
      </c>
      <c r="I1899" s="15">
        <v>1.95</v>
      </c>
      <c r="J1899" s="77">
        <v>2</v>
      </c>
      <c r="K1899" s="92"/>
    </row>
    <row r="1900" spans="1:11" ht="40" x14ac:dyDescent="0.25">
      <c r="A1900" s="14" t="s">
        <v>1505</v>
      </c>
      <c r="B1900" s="14" t="s">
        <v>6493</v>
      </c>
      <c r="C1900" s="14" t="s">
        <v>6514</v>
      </c>
      <c r="D1900" s="16">
        <v>45813</v>
      </c>
      <c r="E1900" s="16">
        <v>45917</v>
      </c>
      <c r="F1900" s="14" t="s">
        <v>6515</v>
      </c>
      <c r="G1900" s="14" t="s">
        <v>3258</v>
      </c>
      <c r="H1900" s="14" t="s">
        <v>3259</v>
      </c>
      <c r="I1900" s="15">
        <v>4.2</v>
      </c>
      <c r="J1900" s="77">
        <v>2</v>
      </c>
      <c r="K1900" s="92"/>
    </row>
    <row r="1901" spans="1:11" ht="80" x14ac:dyDescent="0.25">
      <c r="A1901" s="14" t="s">
        <v>1505</v>
      </c>
      <c r="B1901" s="14" t="s">
        <v>6493</v>
      </c>
      <c r="C1901" s="14" t="s">
        <v>6516</v>
      </c>
      <c r="D1901" s="16">
        <v>45808</v>
      </c>
      <c r="E1901" s="16">
        <v>45917</v>
      </c>
      <c r="F1901" s="14" t="s">
        <v>6517</v>
      </c>
      <c r="G1901" s="14"/>
      <c r="H1901" s="14" t="s">
        <v>6518</v>
      </c>
      <c r="I1901" s="15">
        <v>1526</v>
      </c>
      <c r="J1901" s="77">
        <v>2</v>
      </c>
      <c r="K1901" s="92"/>
    </row>
    <row r="1902" spans="1:11" ht="40" x14ac:dyDescent="0.25">
      <c r="A1902" s="14" t="s">
        <v>1505</v>
      </c>
      <c r="B1902" s="14" t="s">
        <v>6493</v>
      </c>
      <c r="C1902" s="14" t="s">
        <v>6519</v>
      </c>
      <c r="D1902" s="16">
        <v>45814</v>
      </c>
      <c r="E1902" s="16">
        <v>45917</v>
      </c>
      <c r="F1902" s="14" t="s">
        <v>6515</v>
      </c>
      <c r="G1902" s="14" t="s">
        <v>4779</v>
      </c>
      <c r="H1902" s="14" t="s">
        <v>4780</v>
      </c>
      <c r="I1902" s="15">
        <v>5</v>
      </c>
      <c r="J1902" s="77">
        <v>2</v>
      </c>
      <c r="K1902" s="92"/>
    </row>
    <row r="1903" spans="1:11" ht="70" x14ac:dyDescent="0.25">
      <c r="A1903" s="14" t="s">
        <v>1505</v>
      </c>
      <c r="B1903" s="14" t="s">
        <v>6493</v>
      </c>
      <c r="C1903" s="14" t="s">
        <v>6520</v>
      </c>
      <c r="D1903" s="16">
        <v>45815</v>
      </c>
      <c r="E1903" s="16">
        <v>45917</v>
      </c>
      <c r="F1903" s="14" t="s">
        <v>6521</v>
      </c>
      <c r="G1903" s="14" t="s">
        <v>6522</v>
      </c>
      <c r="H1903" s="14" t="s">
        <v>6523</v>
      </c>
      <c r="I1903" s="15">
        <v>59</v>
      </c>
      <c r="J1903" s="77">
        <v>2</v>
      </c>
      <c r="K1903" s="92"/>
    </row>
    <row r="1904" spans="1:11" ht="100" x14ac:dyDescent="0.25">
      <c r="A1904" s="14" t="s">
        <v>1505</v>
      </c>
      <c r="B1904" s="14" t="s">
        <v>6493</v>
      </c>
      <c r="C1904" s="14" t="s">
        <v>6524</v>
      </c>
      <c r="D1904" s="16">
        <v>45816</v>
      </c>
      <c r="E1904" s="16">
        <v>45917</v>
      </c>
      <c r="F1904" s="14" t="s">
        <v>6525</v>
      </c>
      <c r="G1904" s="14"/>
      <c r="H1904" s="14" t="s">
        <v>6526</v>
      </c>
      <c r="I1904" s="15">
        <v>1916</v>
      </c>
      <c r="J1904" s="77">
        <v>2</v>
      </c>
      <c r="K1904" s="92"/>
    </row>
    <row r="1905" spans="1:11" ht="40" x14ac:dyDescent="0.25">
      <c r="A1905" s="14" t="s">
        <v>1505</v>
      </c>
      <c r="B1905" s="14" t="s">
        <v>6493</v>
      </c>
      <c r="C1905" s="14" t="s">
        <v>6527</v>
      </c>
      <c r="D1905" s="16">
        <v>45819</v>
      </c>
      <c r="E1905" s="16">
        <v>45917</v>
      </c>
      <c r="F1905" s="14" t="s">
        <v>6515</v>
      </c>
      <c r="G1905" s="14" t="s">
        <v>6528</v>
      </c>
      <c r="H1905" s="14" t="s">
        <v>6529</v>
      </c>
      <c r="I1905" s="15">
        <v>5.8</v>
      </c>
      <c r="J1905" s="77">
        <v>2</v>
      </c>
      <c r="K1905" s="92"/>
    </row>
    <row r="1906" spans="1:11" ht="40" x14ac:dyDescent="0.25">
      <c r="A1906" s="14" t="s">
        <v>1505</v>
      </c>
      <c r="B1906" s="14" t="s">
        <v>6493</v>
      </c>
      <c r="C1906" s="14" t="s">
        <v>6530</v>
      </c>
      <c r="D1906" s="16">
        <v>45801</v>
      </c>
      <c r="E1906" s="16">
        <v>45917</v>
      </c>
      <c r="F1906" s="14" t="s">
        <v>6511</v>
      </c>
      <c r="G1906" s="14" t="s">
        <v>6512</v>
      </c>
      <c r="H1906" s="14" t="s">
        <v>6513</v>
      </c>
      <c r="I1906" s="15">
        <v>1.95</v>
      </c>
      <c r="J1906" s="77">
        <v>2</v>
      </c>
      <c r="K1906" s="92"/>
    </row>
    <row r="1907" spans="1:11" ht="30" x14ac:dyDescent="0.25">
      <c r="A1907" s="14" t="s">
        <v>1505</v>
      </c>
      <c r="B1907" s="14" t="s">
        <v>6531</v>
      </c>
      <c r="C1907" s="14" t="s">
        <v>6532</v>
      </c>
      <c r="D1907" s="16">
        <v>45818</v>
      </c>
      <c r="E1907" s="16">
        <v>45918</v>
      </c>
      <c r="F1907" s="14" t="s">
        <v>6533</v>
      </c>
      <c r="G1907" s="14"/>
      <c r="H1907" s="14" t="s">
        <v>6534</v>
      </c>
      <c r="I1907" s="15">
        <v>103.8</v>
      </c>
      <c r="J1907" s="77">
        <v>4</v>
      </c>
      <c r="K1907" s="92"/>
    </row>
    <row r="1908" spans="1:11" ht="20" x14ac:dyDescent="0.25">
      <c r="A1908" s="14" t="s">
        <v>1505</v>
      </c>
      <c r="B1908" s="14" t="s">
        <v>6535</v>
      </c>
      <c r="C1908" s="14" t="s">
        <v>6536</v>
      </c>
      <c r="D1908" s="16">
        <v>45918</v>
      </c>
      <c r="E1908" s="16"/>
      <c r="F1908" s="14" t="s">
        <v>6537</v>
      </c>
      <c r="G1908" s="14"/>
      <c r="H1908" s="14" t="s">
        <v>6538</v>
      </c>
      <c r="I1908" s="15">
        <v>600</v>
      </c>
      <c r="J1908" s="77">
        <v>5</v>
      </c>
      <c r="K1908" s="92"/>
    </row>
    <row r="1909" spans="1:11" ht="20" x14ac:dyDescent="0.25">
      <c r="A1909" s="14" t="s">
        <v>1505</v>
      </c>
      <c r="B1909" s="14" t="s">
        <v>6539</v>
      </c>
      <c r="C1909" s="14" t="s">
        <v>6539</v>
      </c>
      <c r="D1909" s="16">
        <v>45925</v>
      </c>
      <c r="E1909" s="16"/>
      <c r="F1909" s="14" t="s">
        <v>6540</v>
      </c>
      <c r="G1909" s="14"/>
      <c r="H1909" s="14" t="s">
        <v>1534</v>
      </c>
      <c r="I1909" s="15">
        <v>138</v>
      </c>
      <c r="J1909" s="77">
        <v>5</v>
      </c>
      <c r="K1909" s="92"/>
    </row>
    <row r="1910" spans="1:11" ht="30" x14ac:dyDescent="0.25">
      <c r="A1910" s="14" t="s">
        <v>1505</v>
      </c>
      <c r="B1910" s="14" t="s">
        <v>6541</v>
      </c>
      <c r="C1910" s="14" t="s">
        <v>6542</v>
      </c>
      <c r="D1910" s="16">
        <v>45918</v>
      </c>
      <c r="E1910" s="16"/>
      <c r="F1910" s="14" t="s">
        <v>6543</v>
      </c>
      <c r="G1910" s="14" t="s">
        <v>3126</v>
      </c>
      <c r="H1910" s="14" t="s">
        <v>3127</v>
      </c>
      <c r="I1910" s="15">
        <v>2420</v>
      </c>
      <c r="J1910" s="77">
        <v>5</v>
      </c>
      <c r="K1910" s="92"/>
    </row>
    <row r="1911" spans="1:11" ht="20" x14ac:dyDescent="0.25">
      <c r="A1911" s="14" t="s">
        <v>1505</v>
      </c>
      <c r="B1911" s="14" t="s">
        <v>6544</v>
      </c>
      <c r="C1911" s="14" t="s">
        <v>6544</v>
      </c>
      <c r="D1911" s="16">
        <v>45953</v>
      </c>
      <c r="E1911" s="16"/>
      <c r="F1911" s="14" t="s">
        <v>6545</v>
      </c>
      <c r="G1911" s="14"/>
      <c r="H1911" s="14" t="s">
        <v>1534</v>
      </c>
      <c r="I1911" s="15">
        <v>556.6</v>
      </c>
      <c r="J1911" s="77">
        <v>5</v>
      </c>
      <c r="K1911" s="92"/>
    </row>
    <row r="1912" spans="1:11" ht="12.5" x14ac:dyDescent="0.25">
      <c r="A1912" s="14" t="s">
        <v>1505</v>
      </c>
      <c r="B1912" s="14" t="s">
        <v>6546</v>
      </c>
      <c r="C1912" s="14" t="s">
        <v>6547</v>
      </c>
      <c r="D1912" s="16">
        <v>45918</v>
      </c>
      <c r="E1912" s="16"/>
      <c r="F1912" s="14" t="s">
        <v>6548</v>
      </c>
      <c r="G1912" s="14" t="s">
        <v>2022</v>
      </c>
      <c r="H1912" s="14" t="s">
        <v>2023</v>
      </c>
      <c r="I1912" s="15">
        <v>240.02</v>
      </c>
      <c r="J1912" s="77">
        <v>4</v>
      </c>
      <c r="K1912" s="92"/>
    </row>
    <row r="1913" spans="1:11" ht="12.5" x14ac:dyDescent="0.25">
      <c r="A1913" s="14" t="s">
        <v>1505</v>
      </c>
      <c r="B1913" s="14" t="s">
        <v>6549</v>
      </c>
      <c r="C1913" s="14" t="s">
        <v>1734</v>
      </c>
      <c r="D1913" s="16">
        <v>45918</v>
      </c>
      <c r="E1913" s="16"/>
      <c r="F1913" s="14" t="s">
        <v>6550</v>
      </c>
      <c r="G1913" s="14" t="s">
        <v>1736</v>
      </c>
      <c r="H1913" s="14" t="s">
        <v>1737</v>
      </c>
      <c r="I1913" s="15">
        <v>483.83</v>
      </c>
      <c r="J1913" s="77">
        <v>4</v>
      </c>
      <c r="K1913" s="92"/>
    </row>
    <row r="1914" spans="1:11" ht="100" x14ac:dyDescent="0.25">
      <c r="A1914" s="14" t="s">
        <v>1505</v>
      </c>
      <c r="B1914" s="14" t="s">
        <v>6551</v>
      </c>
      <c r="C1914" s="14" t="s">
        <v>6552</v>
      </c>
      <c r="D1914" s="16">
        <v>45861</v>
      </c>
      <c r="E1914" s="16">
        <v>45918</v>
      </c>
      <c r="F1914" s="14" t="s">
        <v>6553</v>
      </c>
      <c r="G1914" s="14"/>
      <c r="H1914" s="14" t="s">
        <v>6554</v>
      </c>
      <c r="I1914" s="15">
        <v>1400</v>
      </c>
      <c r="J1914" s="77">
        <v>3</v>
      </c>
      <c r="K1914" s="92"/>
    </row>
    <row r="1915" spans="1:11" ht="100" x14ac:dyDescent="0.25">
      <c r="A1915" s="14" t="s">
        <v>1505</v>
      </c>
      <c r="B1915" s="14" t="s">
        <v>6551</v>
      </c>
      <c r="C1915" s="14" t="s">
        <v>6555</v>
      </c>
      <c r="D1915" s="16">
        <v>45857</v>
      </c>
      <c r="E1915" s="16">
        <v>45918</v>
      </c>
      <c r="F1915" s="14" t="s">
        <v>6556</v>
      </c>
      <c r="G1915" s="14"/>
      <c r="H1915" s="14" t="s">
        <v>6557</v>
      </c>
      <c r="I1915" s="15">
        <v>400</v>
      </c>
      <c r="J1915" s="77">
        <v>3</v>
      </c>
      <c r="K1915" s="92"/>
    </row>
    <row r="1916" spans="1:11" ht="50" x14ac:dyDescent="0.25">
      <c r="A1916" s="14" t="s">
        <v>1505</v>
      </c>
      <c r="B1916" s="14" t="s">
        <v>6551</v>
      </c>
      <c r="C1916" s="14" t="s">
        <v>6558</v>
      </c>
      <c r="D1916" s="16">
        <v>45854</v>
      </c>
      <c r="E1916" s="16">
        <v>45918</v>
      </c>
      <c r="F1916" s="14" t="s">
        <v>6559</v>
      </c>
      <c r="G1916" s="14" t="s">
        <v>6560</v>
      </c>
      <c r="H1916" s="14" t="s">
        <v>6561</v>
      </c>
      <c r="I1916" s="15">
        <v>200</v>
      </c>
      <c r="J1916" s="77">
        <v>3</v>
      </c>
      <c r="K1916" s="92"/>
    </row>
    <row r="1917" spans="1:11" ht="50" x14ac:dyDescent="0.25">
      <c r="A1917" s="14" t="s">
        <v>1505</v>
      </c>
      <c r="B1917" s="14" t="s">
        <v>6551</v>
      </c>
      <c r="C1917" s="14" t="s">
        <v>6562</v>
      </c>
      <c r="D1917" s="16">
        <v>45849</v>
      </c>
      <c r="E1917" s="16">
        <v>45918</v>
      </c>
      <c r="F1917" s="14" t="s">
        <v>6563</v>
      </c>
      <c r="G1917" s="14" t="s">
        <v>6564</v>
      </c>
      <c r="H1917" s="14" t="s">
        <v>6565</v>
      </c>
      <c r="I1917" s="15">
        <v>250</v>
      </c>
      <c r="J1917" s="77">
        <v>3</v>
      </c>
      <c r="K1917" s="92"/>
    </row>
    <row r="1918" spans="1:11" ht="50" x14ac:dyDescent="0.25">
      <c r="A1918" s="14" t="s">
        <v>1505</v>
      </c>
      <c r="B1918" s="14" t="s">
        <v>6551</v>
      </c>
      <c r="C1918" s="14" t="s">
        <v>6566</v>
      </c>
      <c r="D1918" s="16">
        <v>45847</v>
      </c>
      <c r="E1918" s="16">
        <v>45918</v>
      </c>
      <c r="F1918" s="14" t="s">
        <v>6567</v>
      </c>
      <c r="G1918" s="14" t="s">
        <v>6568</v>
      </c>
      <c r="H1918" s="14" t="s">
        <v>6569</v>
      </c>
      <c r="I1918" s="15">
        <v>30</v>
      </c>
      <c r="J1918" s="77">
        <v>3</v>
      </c>
      <c r="K1918" s="92"/>
    </row>
    <row r="1919" spans="1:11" ht="50" x14ac:dyDescent="0.25">
      <c r="A1919" s="14" t="s">
        <v>1505</v>
      </c>
      <c r="B1919" s="14" t="s">
        <v>6551</v>
      </c>
      <c r="C1919" s="14" t="s">
        <v>6478</v>
      </c>
      <c r="D1919" s="16">
        <v>45855</v>
      </c>
      <c r="E1919" s="16">
        <v>45918</v>
      </c>
      <c r="F1919" s="14" t="s">
        <v>6570</v>
      </c>
      <c r="G1919" s="14" t="s">
        <v>2742</v>
      </c>
      <c r="H1919" s="14" t="s">
        <v>2743</v>
      </c>
      <c r="I1919" s="15">
        <v>150</v>
      </c>
      <c r="J1919" s="77">
        <v>3</v>
      </c>
      <c r="K1919" s="92"/>
    </row>
    <row r="1920" spans="1:11" ht="50" x14ac:dyDescent="0.25">
      <c r="A1920" s="14" t="s">
        <v>1505</v>
      </c>
      <c r="B1920" s="14" t="s">
        <v>6551</v>
      </c>
      <c r="C1920" s="14" t="s">
        <v>6571</v>
      </c>
      <c r="D1920" s="16" t="s">
        <v>6572</v>
      </c>
      <c r="E1920" s="16">
        <v>45918</v>
      </c>
      <c r="F1920" s="14" t="s">
        <v>6573</v>
      </c>
      <c r="G1920" s="14" t="s">
        <v>6574</v>
      </c>
      <c r="H1920" s="14" t="s">
        <v>6575</v>
      </c>
      <c r="I1920" s="15">
        <v>50</v>
      </c>
      <c r="J1920" s="77">
        <v>3</v>
      </c>
      <c r="K1920" s="92"/>
    </row>
    <row r="1921" spans="1:11" ht="40" x14ac:dyDescent="0.25">
      <c r="A1921" s="14" t="s">
        <v>1505</v>
      </c>
      <c r="B1921" s="14" t="s">
        <v>6551</v>
      </c>
      <c r="C1921" s="14" t="s">
        <v>6576</v>
      </c>
      <c r="D1921" s="16" t="s">
        <v>6577</v>
      </c>
      <c r="E1921" s="16">
        <v>45918</v>
      </c>
      <c r="F1921" s="14" t="s">
        <v>6578</v>
      </c>
      <c r="G1921" s="14" t="s">
        <v>6579</v>
      </c>
      <c r="H1921" s="14" t="s">
        <v>6580</v>
      </c>
      <c r="I1921" s="15">
        <v>6.1</v>
      </c>
      <c r="J1921" s="77">
        <v>3</v>
      </c>
      <c r="K1921" s="92"/>
    </row>
    <row r="1922" spans="1:11" ht="40" x14ac:dyDescent="0.25">
      <c r="A1922" s="14" t="s">
        <v>1505</v>
      </c>
      <c r="B1922" s="14" t="s">
        <v>6551</v>
      </c>
      <c r="C1922" s="14" t="s">
        <v>6581</v>
      </c>
      <c r="D1922" s="16">
        <v>45856</v>
      </c>
      <c r="E1922" s="16">
        <v>45918</v>
      </c>
      <c r="F1922" s="14" t="s">
        <v>6578</v>
      </c>
      <c r="G1922" s="14" t="s">
        <v>6582</v>
      </c>
      <c r="H1922" s="14" t="s">
        <v>6583</v>
      </c>
      <c r="I1922" s="15">
        <v>5.65</v>
      </c>
      <c r="J1922" s="77">
        <v>3</v>
      </c>
      <c r="K1922" s="92"/>
    </row>
    <row r="1923" spans="1:11" ht="50" x14ac:dyDescent="0.25">
      <c r="A1923" s="14" t="s">
        <v>1505</v>
      </c>
      <c r="B1923" s="14" t="s">
        <v>6551</v>
      </c>
      <c r="C1923" s="14" t="s">
        <v>6584</v>
      </c>
      <c r="D1923" s="16">
        <v>45857</v>
      </c>
      <c r="E1923" s="16">
        <v>45918</v>
      </c>
      <c r="F1923" s="14" t="s">
        <v>6585</v>
      </c>
      <c r="G1923" s="14" t="s">
        <v>6586</v>
      </c>
      <c r="H1923" s="14" t="s">
        <v>6587</v>
      </c>
      <c r="I1923" s="15">
        <v>8.25</v>
      </c>
      <c r="J1923" s="77">
        <v>3</v>
      </c>
      <c r="K1923" s="92"/>
    </row>
    <row r="1924" spans="1:11" ht="90" x14ac:dyDescent="0.25">
      <c r="A1924" s="14" t="s">
        <v>1505</v>
      </c>
      <c r="B1924" s="14" t="s">
        <v>6588</v>
      </c>
      <c r="C1924" s="14" t="s">
        <v>6589</v>
      </c>
      <c r="D1924" s="16">
        <v>45846</v>
      </c>
      <c r="E1924" s="16">
        <v>45918</v>
      </c>
      <c r="F1924" s="14" t="s">
        <v>6590</v>
      </c>
      <c r="G1924" s="14"/>
      <c r="H1924" s="14" t="s">
        <v>6591</v>
      </c>
      <c r="I1924" s="15">
        <v>3040</v>
      </c>
      <c r="J1924" s="77">
        <v>2</v>
      </c>
      <c r="K1924" s="92"/>
    </row>
    <row r="1925" spans="1:11" ht="90" x14ac:dyDescent="0.25">
      <c r="A1925" s="14" t="s">
        <v>1505</v>
      </c>
      <c r="B1925" s="14" t="s">
        <v>6588</v>
      </c>
      <c r="C1925" s="14" t="s">
        <v>6592</v>
      </c>
      <c r="D1925" s="16">
        <v>45844</v>
      </c>
      <c r="E1925" s="16">
        <v>45918</v>
      </c>
      <c r="F1925" s="14" t="s">
        <v>6593</v>
      </c>
      <c r="G1925" s="14"/>
      <c r="H1925" s="14" t="s">
        <v>6594</v>
      </c>
      <c r="I1925" s="15">
        <v>1160</v>
      </c>
      <c r="J1925" s="77">
        <v>2</v>
      </c>
      <c r="K1925" s="92"/>
    </row>
    <row r="1926" spans="1:11" ht="60" x14ac:dyDescent="0.25">
      <c r="A1926" s="14" t="s">
        <v>1505</v>
      </c>
      <c r="B1926" s="14" t="s">
        <v>6588</v>
      </c>
      <c r="C1926" s="14" t="s">
        <v>6595</v>
      </c>
      <c r="D1926" s="16">
        <v>45840</v>
      </c>
      <c r="E1926" s="16">
        <v>45918</v>
      </c>
      <c r="F1926" s="14" t="s">
        <v>6596</v>
      </c>
      <c r="G1926" s="14" t="s">
        <v>6597</v>
      </c>
      <c r="H1926" s="14" t="s">
        <v>6598</v>
      </c>
      <c r="I1926" s="15">
        <v>200</v>
      </c>
      <c r="J1926" s="77">
        <v>2</v>
      </c>
      <c r="K1926" s="92"/>
    </row>
    <row r="1927" spans="1:11" ht="60" x14ac:dyDescent="0.25">
      <c r="A1927" s="14" t="s">
        <v>1505</v>
      </c>
      <c r="B1927" s="14" t="s">
        <v>6588</v>
      </c>
      <c r="C1927" s="14" t="s">
        <v>6599</v>
      </c>
      <c r="D1927" s="16">
        <v>45845</v>
      </c>
      <c r="E1927" s="16">
        <v>45918</v>
      </c>
      <c r="F1927" s="14" t="s">
        <v>6600</v>
      </c>
      <c r="G1927" s="14" t="s">
        <v>6564</v>
      </c>
      <c r="H1927" s="14" t="s">
        <v>6565</v>
      </c>
      <c r="I1927" s="15">
        <v>300</v>
      </c>
      <c r="J1927" s="77">
        <v>2</v>
      </c>
      <c r="K1927" s="92"/>
    </row>
    <row r="1928" spans="1:11" ht="60" x14ac:dyDescent="0.25">
      <c r="A1928" s="14" t="s">
        <v>1505</v>
      </c>
      <c r="B1928" s="14" t="s">
        <v>6588</v>
      </c>
      <c r="C1928" s="14" t="s">
        <v>6601</v>
      </c>
      <c r="D1928" s="16">
        <v>45847</v>
      </c>
      <c r="E1928" s="16">
        <v>45918</v>
      </c>
      <c r="F1928" s="14" t="s">
        <v>6602</v>
      </c>
      <c r="G1928" s="14" t="s">
        <v>6603</v>
      </c>
      <c r="H1928" s="14" t="s">
        <v>6604</v>
      </c>
      <c r="I1928" s="15">
        <v>200</v>
      </c>
      <c r="J1928" s="77">
        <v>2</v>
      </c>
      <c r="K1928" s="92"/>
    </row>
    <row r="1929" spans="1:11" ht="60" x14ac:dyDescent="0.25">
      <c r="A1929" s="14" t="s">
        <v>1505</v>
      </c>
      <c r="B1929" s="14" t="s">
        <v>6588</v>
      </c>
      <c r="C1929" s="14" t="s">
        <v>6605</v>
      </c>
      <c r="D1929" s="16">
        <v>45849</v>
      </c>
      <c r="E1929" s="16">
        <v>45918</v>
      </c>
      <c r="F1929" s="14" t="s">
        <v>6606</v>
      </c>
      <c r="G1929" s="14" t="s">
        <v>6607</v>
      </c>
      <c r="H1929" s="14" t="s">
        <v>6608</v>
      </c>
      <c r="I1929" s="15">
        <v>300</v>
      </c>
      <c r="J1929" s="77">
        <v>2</v>
      </c>
      <c r="K1929" s="92"/>
    </row>
    <row r="1930" spans="1:11" ht="20" x14ac:dyDescent="0.25">
      <c r="A1930" s="14" t="s">
        <v>1505</v>
      </c>
      <c r="B1930" s="14" t="s">
        <v>6609</v>
      </c>
      <c r="C1930" s="14" t="s">
        <v>6610</v>
      </c>
      <c r="D1930" s="16">
        <v>45922</v>
      </c>
      <c r="E1930" s="16"/>
      <c r="F1930" s="14" t="s">
        <v>6611</v>
      </c>
      <c r="G1930" s="14" t="s">
        <v>2236</v>
      </c>
      <c r="H1930" s="14" t="s">
        <v>2237</v>
      </c>
      <c r="I1930" s="15">
        <v>5886.78</v>
      </c>
      <c r="J1930" s="77">
        <v>2</v>
      </c>
      <c r="K1930" s="92"/>
    </row>
    <row r="1931" spans="1:11" ht="20" x14ac:dyDescent="0.25">
      <c r="A1931" s="14" t="s">
        <v>1505</v>
      </c>
      <c r="B1931" s="14" t="s">
        <v>6612</v>
      </c>
      <c r="C1931" s="14" t="s">
        <v>6613</v>
      </c>
      <c r="D1931" s="16">
        <v>45922</v>
      </c>
      <c r="E1931" s="16"/>
      <c r="F1931" s="14" t="s">
        <v>6614</v>
      </c>
      <c r="G1931" s="14" t="s">
        <v>6615</v>
      </c>
      <c r="H1931" s="14" t="s">
        <v>6616</v>
      </c>
      <c r="I1931" s="15">
        <v>461.25</v>
      </c>
      <c r="J1931" s="77">
        <v>5</v>
      </c>
      <c r="K1931" s="92"/>
    </row>
    <row r="1932" spans="1:11" ht="70" x14ac:dyDescent="0.25">
      <c r="A1932" s="14" t="s">
        <v>1505</v>
      </c>
      <c r="B1932" s="14" t="s">
        <v>6617</v>
      </c>
      <c r="C1932" s="14" t="s">
        <v>6617</v>
      </c>
      <c r="D1932" s="16">
        <v>45922</v>
      </c>
      <c r="E1932" s="16"/>
      <c r="F1932" s="14" t="s">
        <v>6618</v>
      </c>
      <c r="G1932" s="14"/>
      <c r="H1932" s="14" t="s">
        <v>1604</v>
      </c>
      <c r="I1932" s="15">
        <v>94.72</v>
      </c>
      <c r="J1932" s="77">
        <v>2</v>
      </c>
      <c r="K1932" s="92"/>
    </row>
    <row r="1933" spans="1:11" ht="70" x14ac:dyDescent="0.25">
      <c r="A1933" s="14" t="s">
        <v>1505</v>
      </c>
      <c r="B1933" s="14" t="s">
        <v>6619</v>
      </c>
      <c r="C1933" s="14" t="s">
        <v>6619</v>
      </c>
      <c r="D1933" s="16">
        <v>45922</v>
      </c>
      <c r="E1933" s="16"/>
      <c r="F1933" s="14" t="s">
        <v>6620</v>
      </c>
      <c r="G1933" s="14"/>
      <c r="H1933" s="14" t="s">
        <v>4428</v>
      </c>
      <c r="I1933" s="15">
        <v>58.9</v>
      </c>
      <c r="J1933" s="77">
        <v>2</v>
      </c>
      <c r="K1933" s="92"/>
    </row>
    <row r="1934" spans="1:11" ht="70" x14ac:dyDescent="0.25">
      <c r="A1934" s="14" t="s">
        <v>1505</v>
      </c>
      <c r="B1934" s="14" t="s">
        <v>6621</v>
      </c>
      <c r="C1934" s="14" t="s">
        <v>6621</v>
      </c>
      <c r="D1934" s="16">
        <v>45922</v>
      </c>
      <c r="E1934" s="16"/>
      <c r="F1934" s="14" t="s">
        <v>6622</v>
      </c>
      <c r="G1934" s="14"/>
      <c r="H1934" s="14" t="s">
        <v>3872</v>
      </c>
      <c r="I1934" s="15">
        <v>126.69</v>
      </c>
      <c r="J1934" s="77">
        <v>5</v>
      </c>
      <c r="K1934" s="92"/>
    </row>
    <row r="1935" spans="1:11" ht="70" x14ac:dyDescent="0.25">
      <c r="A1935" s="14" t="s">
        <v>1505</v>
      </c>
      <c r="B1935" s="14" t="s">
        <v>6623</v>
      </c>
      <c r="C1935" s="14" t="s">
        <v>6623</v>
      </c>
      <c r="D1935" s="16">
        <v>45922</v>
      </c>
      <c r="E1935" s="16"/>
      <c r="F1935" s="14" t="s">
        <v>6624</v>
      </c>
      <c r="G1935" s="14"/>
      <c r="H1935" s="14" t="s">
        <v>6625</v>
      </c>
      <c r="I1935" s="15">
        <v>115.44</v>
      </c>
      <c r="J1935" s="77">
        <v>2</v>
      </c>
      <c r="K1935" s="92"/>
    </row>
    <row r="1936" spans="1:11" ht="80" x14ac:dyDescent="0.25">
      <c r="A1936" s="14" t="s">
        <v>1505</v>
      </c>
      <c r="B1936" s="14" t="s">
        <v>6626</v>
      </c>
      <c r="C1936" s="14" t="s">
        <v>6626</v>
      </c>
      <c r="D1936" s="16">
        <v>45922</v>
      </c>
      <c r="E1936" s="16"/>
      <c r="F1936" s="14" t="s">
        <v>6627</v>
      </c>
      <c r="G1936" s="14"/>
      <c r="H1936" s="14" t="s">
        <v>6628</v>
      </c>
      <c r="I1936" s="15">
        <v>91.42</v>
      </c>
      <c r="J1936" s="77">
        <v>5</v>
      </c>
      <c r="K1936" s="92"/>
    </row>
    <row r="1937" spans="1:11" ht="50" x14ac:dyDescent="0.25">
      <c r="A1937" s="14" t="s">
        <v>1505</v>
      </c>
      <c r="B1937" s="14" t="s">
        <v>6629</v>
      </c>
      <c r="C1937" s="14" t="s">
        <v>6630</v>
      </c>
      <c r="D1937" s="16">
        <v>45827</v>
      </c>
      <c r="E1937" s="16">
        <v>45926</v>
      </c>
      <c r="F1937" s="14" t="s">
        <v>6631</v>
      </c>
      <c r="G1937" s="14" t="s">
        <v>6632</v>
      </c>
      <c r="H1937" s="14" t="s">
        <v>6633</v>
      </c>
      <c r="I1937" s="15">
        <v>200</v>
      </c>
      <c r="J1937" s="77">
        <v>2</v>
      </c>
      <c r="K1937" s="92"/>
    </row>
    <row r="1938" spans="1:11" ht="40" x14ac:dyDescent="0.25">
      <c r="A1938" s="14" t="s">
        <v>1505</v>
      </c>
      <c r="B1938" s="14" t="s">
        <v>6634</v>
      </c>
      <c r="C1938" s="14" t="s">
        <v>6635</v>
      </c>
      <c r="D1938" s="16">
        <v>45664</v>
      </c>
      <c r="E1938" s="16">
        <v>45926</v>
      </c>
      <c r="F1938" s="14" t="s">
        <v>6636</v>
      </c>
      <c r="G1938" s="14" t="s">
        <v>5041</v>
      </c>
      <c r="H1938" s="14" t="s">
        <v>5042</v>
      </c>
      <c r="I1938" s="15">
        <v>126</v>
      </c>
      <c r="J1938" s="77">
        <v>3</v>
      </c>
      <c r="K1938" s="92"/>
    </row>
    <row r="1939" spans="1:11" ht="40" x14ac:dyDescent="0.25">
      <c r="A1939" s="14" t="s">
        <v>1505</v>
      </c>
      <c r="B1939" s="14" t="s">
        <v>6637</v>
      </c>
      <c r="C1939" s="14" t="s">
        <v>6638</v>
      </c>
      <c r="D1939" s="16">
        <v>45725</v>
      </c>
      <c r="E1939" s="16">
        <v>45926</v>
      </c>
      <c r="F1939" s="14" t="s">
        <v>6639</v>
      </c>
      <c r="G1939" s="14"/>
      <c r="H1939" s="14" t="s">
        <v>6640</v>
      </c>
      <c r="I1939" s="15">
        <v>272.64999999999998</v>
      </c>
      <c r="J1939" s="77">
        <v>3</v>
      </c>
      <c r="K1939" s="92"/>
    </row>
    <row r="1940" spans="1:11" ht="40" x14ac:dyDescent="0.25">
      <c r="A1940" s="14" t="s">
        <v>1505</v>
      </c>
      <c r="B1940" s="14" t="s">
        <v>6637</v>
      </c>
      <c r="C1940" s="14" t="s">
        <v>6641</v>
      </c>
      <c r="D1940" s="16">
        <v>45691</v>
      </c>
      <c r="E1940" s="16">
        <v>45926</v>
      </c>
      <c r="F1940" s="14" t="s">
        <v>6642</v>
      </c>
      <c r="G1940" s="14" t="s">
        <v>6643</v>
      </c>
      <c r="H1940" s="14" t="s">
        <v>6644</v>
      </c>
      <c r="I1940" s="15">
        <v>80.349999999999994</v>
      </c>
      <c r="J1940" s="77">
        <v>3</v>
      </c>
      <c r="K1940" s="92"/>
    </row>
    <row r="1941" spans="1:11" ht="60" x14ac:dyDescent="0.25">
      <c r="A1941" s="14" t="s">
        <v>1505</v>
      </c>
      <c r="B1941" s="14" t="s">
        <v>6645</v>
      </c>
      <c r="C1941" s="14" t="s">
        <v>2574</v>
      </c>
      <c r="D1941" s="16">
        <v>45736</v>
      </c>
      <c r="E1941" s="16">
        <v>45926</v>
      </c>
      <c r="F1941" s="14" t="s">
        <v>6646</v>
      </c>
      <c r="G1941" s="14" t="s">
        <v>3067</v>
      </c>
      <c r="H1941" s="14" t="s">
        <v>3068</v>
      </c>
      <c r="I1941" s="15">
        <v>355</v>
      </c>
      <c r="J1941" s="77">
        <v>3</v>
      </c>
      <c r="K1941" s="92"/>
    </row>
    <row r="1942" spans="1:11" ht="40" x14ac:dyDescent="0.25">
      <c r="A1942" s="14" t="s">
        <v>1505</v>
      </c>
      <c r="B1942" s="14" t="s">
        <v>6647</v>
      </c>
      <c r="C1942" s="14" t="s">
        <v>6648</v>
      </c>
      <c r="D1942" s="16">
        <v>45721</v>
      </c>
      <c r="E1942" s="16">
        <v>45926</v>
      </c>
      <c r="F1942" s="14" t="s">
        <v>6649</v>
      </c>
      <c r="G1942" s="14" t="s">
        <v>3936</v>
      </c>
      <c r="H1942" s="14" t="s">
        <v>3937</v>
      </c>
      <c r="I1942" s="15">
        <v>300</v>
      </c>
      <c r="J1942" s="77">
        <v>3</v>
      </c>
      <c r="K1942" s="92"/>
    </row>
    <row r="1943" spans="1:11" ht="50" x14ac:dyDescent="0.25">
      <c r="A1943" s="14" t="s">
        <v>1505</v>
      </c>
      <c r="B1943" s="14" t="s">
        <v>6647</v>
      </c>
      <c r="C1943" s="14" t="s">
        <v>6650</v>
      </c>
      <c r="D1943" s="16">
        <v>45707</v>
      </c>
      <c r="E1943" s="16">
        <v>45926</v>
      </c>
      <c r="F1943" s="14" t="s">
        <v>6651</v>
      </c>
      <c r="G1943" s="14"/>
      <c r="H1943" s="14" t="s">
        <v>6652</v>
      </c>
      <c r="I1943" s="15">
        <v>34</v>
      </c>
      <c r="J1943" s="77">
        <v>3</v>
      </c>
      <c r="K1943" s="92"/>
    </row>
    <row r="1944" spans="1:11" ht="110" x14ac:dyDescent="0.25">
      <c r="A1944" s="14" t="s">
        <v>1505</v>
      </c>
      <c r="B1944" s="14" t="s">
        <v>6653</v>
      </c>
      <c r="C1944" s="14" t="s">
        <v>6654</v>
      </c>
      <c r="D1944" s="16">
        <v>45691</v>
      </c>
      <c r="E1944" s="16">
        <v>45926</v>
      </c>
      <c r="F1944" s="14" t="s">
        <v>6655</v>
      </c>
      <c r="G1944" s="14"/>
      <c r="H1944" s="14" t="s">
        <v>6656</v>
      </c>
      <c r="I1944" s="15">
        <v>49</v>
      </c>
      <c r="J1944" s="77">
        <v>3</v>
      </c>
      <c r="K1944" s="92"/>
    </row>
    <row r="1945" spans="1:11" ht="60" x14ac:dyDescent="0.25">
      <c r="A1945" s="14" t="s">
        <v>1505</v>
      </c>
      <c r="B1945" s="14" t="s">
        <v>6653</v>
      </c>
      <c r="C1945" s="14" t="s">
        <v>6657</v>
      </c>
      <c r="D1945" s="16">
        <v>45717</v>
      </c>
      <c r="E1945" s="16">
        <v>45926</v>
      </c>
      <c r="F1945" s="14" t="s">
        <v>6658</v>
      </c>
      <c r="G1945" s="14" t="s">
        <v>6326</v>
      </c>
      <c r="H1945" s="14" t="s">
        <v>6327</v>
      </c>
      <c r="I1945" s="15">
        <v>3</v>
      </c>
      <c r="J1945" s="77">
        <v>3</v>
      </c>
      <c r="K1945" s="92"/>
    </row>
    <row r="1946" spans="1:11" ht="110" x14ac:dyDescent="0.25">
      <c r="A1946" s="14" t="s">
        <v>1505</v>
      </c>
      <c r="B1946" s="14" t="s">
        <v>6659</v>
      </c>
      <c r="C1946" s="14" t="s">
        <v>6660</v>
      </c>
      <c r="D1946" s="16">
        <v>45697</v>
      </c>
      <c r="E1946" s="16">
        <v>45926</v>
      </c>
      <c r="F1946" s="14" t="s">
        <v>6661</v>
      </c>
      <c r="G1946" s="14"/>
      <c r="H1946" s="14" t="s">
        <v>2334</v>
      </c>
      <c r="I1946" s="15">
        <v>161.36000000000001</v>
      </c>
      <c r="J1946" s="77">
        <v>3</v>
      </c>
      <c r="K1946" s="92"/>
    </row>
    <row r="1947" spans="1:11" ht="110" x14ac:dyDescent="0.25">
      <c r="A1947" s="14" t="s">
        <v>1505</v>
      </c>
      <c r="B1947" s="14" t="s">
        <v>6659</v>
      </c>
      <c r="C1947" s="14" t="s">
        <v>6662</v>
      </c>
      <c r="D1947" s="16">
        <v>45704</v>
      </c>
      <c r="E1947" s="16">
        <v>45926</v>
      </c>
      <c r="F1947" s="14" t="s">
        <v>6663</v>
      </c>
      <c r="G1947" s="14"/>
      <c r="H1947" s="14" t="s">
        <v>2334</v>
      </c>
      <c r="I1947" s="15">
        <v>16.64</v>
      </c>
      <c r="J1947" s="77">
        <v>3</v>
      </c>
      <c r="K1947" s="92"/>
    </row>
    <row r="1948" spans="1:11" ht="20" x14ac:dyDescent="0.25">
      <c r="A1948" s="14" t="s">
        <v>1505</v>
      </c>
      <c r="B1948" s="14" t="s">
        <v>6664</v>
      </c>
      <c r="C1948" s="14" t="s">
        <v>6665</v>
      </c>
      <c r="D1948" s="16">
        <v>45881</v>
      </c>
      <c r="E1948" s="16">
        <v>45926</v>
      </c>
      <c r="F1948" s="14" t="s">
        <v>6666</v>
      </c>
      <c r="G1948" s="14" t="s">
        <v>1665</v>
      </c>
      <c r="H1948" s="14" t="s">
        <v>1666</v>
      </c>
      <c r="I1948" s="15">
        <v>52.9</v>
      </c>
      <c r="J1948" s="77">
        <v>4</v>
      </c>
      <c r="K1948" s="92"/>
    </row>
    <row r="1949" spans="1:11" ht="20" x14ac:dyDescent="0.25">
      <c r="A1949" s="14" t="s">
        <v>1505</v>
      </c>
      <c r="B1949" s="14" t="s">
        <v>6667</v>
      </c>
      <c r="C1949" s="14" t="s">
        <v>6668</v>
      </c>
      <c r="D1949" s="16">
        <v>45875</v>
      </c>
      <c r="E1949" s="16">
        <v>45926</v>
      </c>
      <c r="F1949" s="14" t="s">
        <v>6669</v>
      </c>
      <c r="G1949" s="14" t="s">
        <v>3723</v>
      </c>
      <c r="H1949" s="14" t="s">
        <v>6670</v>
      </c>
      <c r="I1949" s="15">
        <v>45.49</v>
      </c>
      <c r="J1949" s="77">
        <v>4</v>
      </c>
      <c r="K1949" s="92"/>
    </row>
    <row r="1950" spans="1:11" ht="20" x14ac:dyDescent="0.25">
      <c r="A1950" s="14" t="s">
        <v>1505</v>
      </c>
      <c r="B1950" s="14" t="s">
        <v>6671</v>
      </c>
      <c r="C1950" s="14" t="s">
        <v>6672</v>
      </c>
      <c r="D1950" s="16">
        <v>45872</v>
      </c>
      <c r="E1950" s="16">
        <v>45926</v>
      </c>
      <c r="F1950" s="14" t="s">
        <v>6673</v>
      </c>
      <c r="G1950" s="14" t="s">
        <v>3723</v>
      </c>
      <c r="H1950" s="14" t="s">
        <v>3724</v>
      </c>
      <c r="I1950" s="15">
        <v>49.32</v>
      </c>
      <c r="J1950" s="77">
        <v>4</v>
      </c>
      <c r="K1950" s="92"/>
    </row>
    <row r="1951" spans="1:11" ht="20" x14ac:dyDescent="0.25">
      <c r="A1951" s="14" t="s">
        <v>1505</v>
      </c>
      <c r="B1951" s="14" t="s">
        <v>6674</v>
      </c>
      <c r="C1951" s="14" t="s">
        <v>6675</v>
      </c>
      <c r="D1951" s="16">
        <v>45888</v>
      </c>
      <c r="E1951" s="16">
        <v>45926</v>
      </c>
      <c r="F1951" s="14" t="s">
        <v>6676</v>
      </c>
      <c r="G1951" s="14" t="s">
        <v>1665</v>
      </c>
      <c r="H1951" s="14" t="s">
        <v>1685</v>
      </c>
      <c r="I1951" s="15">
        <v>47.62</v>
      </c>
      <c r="J1951" s="77">
        <v>4</v>
      </c>
      <c r="K1951" s="92"/>
    </row>
    <row r="1952" spans="1:11" ht="20" x14ac:dyDescent="0.25">
      <c r="A1952" s="14" t="s">
        <v>1505</v>
      </c>
      <c r="B1952" s="14" t="s">
        <v>6677</v>
      </c>
      <c r="C1952" s="14" t="s">
        <v>6678</v>
      </c>
      <c r="D1952" s="16">
        <v>45895</v>
      </c>
      <c r="E1952" s="16">
        <v>45926</v>
      </c>
      <c r="F1952" s="14" t="s">
        <v>6679</v>
      </c>
      <c r="G1952" s="14" t="s">
        <v>1665</v>
      </c>
      <c r="H1952" s="14" t="s">
        <v>1666</v>
      </c>
      <c r="I1952" s="15">
        <v>49.4</v>
      </c>
      <c r="J1952" s="77">
        <v>4</v>
      </c>
      <c r="K1952" s="92"/>
    </row>
    <row r="1953" spans="1:11" ht="20" x14ac:dyDescent="0.25">
      <c r="A1953" s="14" t="s">
        <v>1505</v>
      </c>
      <c r="B1953" s="14" t="s">
        <v>6680</v>
      </c>
      <c r="C1953" s="14" t="s">
        <v>6681</v>
      </c>
      <c r="D1953" s="16">
        <v>45930</v>
      </c>
      <c r="E1953" s="16"/>
      <c r="F1953" s="14" t="s">
        <v>6682</v>
      </c>
      <c r="G1953" s="14" t="s">
        <v>6683</v>
      </c>
      <c r="H1953" s="14" t="s">
        <v>6684</v>
      </c>
      <c r="I1953" s="15">
        <v>850.33</v>
      </c>
      <c r="J1953" s="77">
        <v>4</v>
      </c>
      <c r="K1953" s="92"/>
    </row>
    <row r="1954" spans="1:11" ht="110" x14ac:dyDescent="0.25">
      <c r="A1954" s="14" t="s">
        <v>1505</v>
      </c>
      <c r="B1954" s="14" t="s">
        <v>6685</v>
      </c>
      <c r="C1954" s="14" t="s">
        <v>6686</v>
      </c>
      <c r="D1954" s="16">
        <v>45677</v>
      </c>
      <c r="E1954" s="16">
        <v>45930</v>
      </c>
      <c r="F1954" s="14" t="s">
        <v>6687</v>
      </c>
      <c r="G1954" s="14"/>
      <c r="H1954" s="14" t="s">
        <v>6688</v>
      </c>
      <c r="I1954" s="15">
        <v>35.020000000000003</v>
      </c>
      <c r="J1954" s="77">
        <v>3</v>
      </c>
      <c r="K1954" s="92"/>
    </row>
    <row r="1955" spans="1:11" ht="110" x14ac:dyDescent="0.25">
      <c r="A1955" s="14" t="s">
        <v>1505</v>
      </c>
      <c r="B1955" s="14" t="s">
        <v>6685</v>
      </c>
      <c r="C1955" s="14" t="s">
        <v>6689</v>
      </c>
      <c r="D1955" s="16">
        <v>45677</v>
      </c>
      <c r="E1955" s="16">
        <v>45930</v>
      </c>
      <c r="F1955" s="14" t="s">
        <v>6690</v>
      </c>
      <c r="G1955" s="14"/>
      <c r="H1955" s="14" t="s">
        <v>6691</v>
      </c>
      <c r="I1955" s="15">
        <v>34.97</v>
      </c>
      <c r="J1955" s="77">
        <v>3</v>
      </c>
      <c r="K1955" s="92"/>
    </row>
    <row r="1956" spans="1:11" ht="110" x14ac:dyDescent="0.25">
      <c r="A1956" s="14" t="s">
        <v>1505</v>
      </c>
      <c r="B1956" s="14" t="s">
        <v>6685</v>
      </c>
      <c r="C1956" s="14" t="s">
        <v>6692</v>
      </c>
      <c r="D1956" s="16">
        <v>45690</v>
      </c>
      <c r="E1956" s="16">
        <v>45930</v>
      </c>
      <c r="F1956" s="14" t="s">
        <v>6693</v>
      </c>
      <c r="G1956" s="14"/>
      <c r="H1956" s="14" t="s">
        <v>6688</v>
      </c>
      <c r="I1956" s="15">
        <v>17.010000000000002</v>
      </c>
      <c r="J1956" s="77">
        <v>3</v>
      </c>
      <c r="K1956" s="92"/>
    </row>
    <row r="1957" spans="1:11" ht="40" x14ac:dyDescent="0.25">
      <c r="A1957" s="14" t="s">
        <v>1505</v>
      </c>
      <c r="B1957" s="14" t="s">
        <v>6694</v>
      </c>
      <c r="C1957" s="14" t="s">
        <v>6695</v>
      </c>
      <c r="D1957" s="16">
        <v>45716</v>
      </c>
      <c r="E1957" s="16">
        <v>45930</v>
      </c>
      <c r="F1957" s="14" t="s">
        <v>6696</v>
      </c>
      <c r="G1957" s="14"/>
      <c r="H1957" s="14" t="s">
        <v>6122</v>
      </c>
      <c r="I1957" s="15">
        <v>97.1</v>
      </c>
      <c r="J1957" s="77">
        <v>3</v>
      </c>
      <c r="K1957" s="92"/>
    </row>
    <row r="1958" spans="1:11" ht="20" x14ac:dyDescent="0.25">
      <c r="A1958" s="14" t="s">
        <v>7515</v>
      </c>
      <c r="B1958" s="14" t="s">
        <v>7519</v>
      </c>
      <c r="C1958" s="14" t="s">
        <v>7520</v>
      </c>
      <c r="D1958" s="16">
        <v>45930</v>
      </c>
      <c r="E1958" s="16"/>
      <c r="F1958" s="14" t="s">
        <v>7521</v>
      </c>
      <c r="G1958" s="14" t="s">
        <v>4539</v>
      </c>
      <c r="H1958" s="14" t="s">
        <v>2980</v>
      </c>
      <c r="I1958" s="15">
        <v>41675.82</v>
      </c>
      <c r="J1958" s="77">
        <v>5</v>
      </c>
      <c r="K1958" s="92"/>
    </row>
    <row r="1959" spans="1:11" ht="20" x14ac:dyDescent="0.25">
      <c r="A1959" s="14" t="s">
        <v>7515</v>
      </c>
      <c r="B1959" s="14" t="s">
        <v>7522</v>
      </c>
      <c r="C1959" s="14" t="s">
        <v>7522</v>
      </c>
      <c r="D1959" s="16">
        <v>45953</v>
      </c>
      <c r="E1959" s="16"/>
      <c r="F1959" s="14" t="s">
        <v>7523</v>
      </c>
      <c r="G1959" s="14"/>
      <c r="H1959" s="14" t="s">
        <v>1534</v>
      </c>
      <c r="I1959" s="15">
        <v>9114.18</v>
      </c>
      <c r="J1959" s="77">
        <v>5</v>
      </c>
      <c r="K1959" s="92"/>
    </row>
    <row r="1960" spans="1:11" ht="12.5" x14ac:dyDescent="0.25">
      <c r="A1960" s="14" t="s">
        <v>1505</v>
      </c>
      <c r="B1960" s="14" t="s">
        <v>6697</v>
      </c>
      <c r="C1960" s="14" t="s">
        <v>6698</v>
      </c>
      <c r="D1960" s="16">
        <v>45930</v>
      </c>
      <c r="E1960" s="16"/>
      <c r="F1960" s="14" t="s">
        <v>6699</v>
      </c>
      <c r="G1960" s="14" t="s">
        <v>1670</v>
      </c>
      <c r="H1960" s="14" t="s">
        <v>6700</v>
      </c>
      <c r="I1960" s="15">
        <v>86.1</v>
      </c>
      <c r="J1960" s="77">
        <v>5</v>
      </c>
      <c r="K1960" s="92"/>
    </row>
    <row r="1961" spans="1:11" ht="12.5" x14ac:dyDescent="0.25">
      <c r="A1961" s="14" t="s">
        <v>1505</v>
      </c>
      <c r="B1961" s="14" t="s">
        <v>6701</v>
      </c>
      <c r="C1961" s="14" t="s">
        <v>6702</v>
      </c>
      <c r="D1961" s="16">
        <v>45930</v>
      </c>
      <c r="E1961" s="16"/>
      <c r="F1961" s="14" t="s">
        <v>6703</v>
      </c>
      <c r="G1961" s="14" t="s">
        <v>1670</v>
      </c>
      <c r="H1961" s="14" t="s">
        <v>6700</v>
      </c>
      <c r="I1961" s="15">
        <v>306.27</v>
      </c>
      <c r="J1961" s="77">
        <v>5</v>
      </c>
      <c r="K1961" s="92"/>
    </row>
    <row r="1962" spans="1:11" ht="20" x14ac:dyDescent="0.25">
      <c r="A1962" s="14" t="s">
        <v>1505</v>
      </c>
      <c r="B1962" s="14" t="s">
        <v>6704</v>
      </c>
      <c r="C1962" s="14" t="s">
        <v>6705</v>
      </c>
      <c r="D1962" s="16">
        <v>45930</v>
      </c>
      <c r="E1962" s="16"/>
      <c r="F1962" s="14" t="s">
        <v>6706</v>
      </c>
      <c r="G1962" s="14" t="s">
        <v>2236</v>
      </c>
      <c r="H1962" s="14" t="s">
        <v>2237</v>
      </c>
      <c r="I1962" s="15">
        <v>500.86</v>
      </c>
      <c r="J1962" s="77">
        <v>2</v>
      </c>
      <c r="K1962" s="92"/>
    </row>
    <row r="1963" spans="1:11" ht="20" x14ac:dyDescent="0.25">
      <c r="A1963" s="14" t="s">
        <v>1505</v>
      </c>
      <c r="B1963" s="14" t="s">
        <v>6707</v>
      </c>
      <c r="C1963" s="14" t="s">
        <v>6708</v>
      </c>
      <c r="D1963" s="16">
        <v>45930</v>
      </c>
      <c r="E1963" s="16"/>
      <c r="F1963" s="14" t="s">
        <v>6709</v>
      </c>
      <c r="G1963" s="14" t="s">
        <v>4005</v>
      </c>
      <c r="H1963" s="14" t="s">
        <v>6710</v>
      </c>
      <c r="I1963" s="15">
        <v>516</v>
      </c>
      <c r="J1963" s="77">
        <v>3</v>
      </c>
      <c r="K1963" s="92"/>
    </row>
    <row r="1964" spans="1:11" ht="70" x14ac:dyDescent="0.25">
      <c r="A1964" s="14" t="s">
        <v>1505</v>
      </c>
      <c r="B1964" s="14" t="s">
        <v>6711</v>
      </c>
      <c r="C1964" s="14" t="s">
        <v>6712</v>
      </c>
      <c r="D1964" s="16" t="s">
        <v>6713</v>
      </c>
      <c r="E1964" s="16">
        <v>45930</v>
      </c>
      <c r="F1964" s="14" t="s">
        <v>6714</v>
      </c>
      <c r="G1964" s="14"/>
      <c r="H1964" s="14" t="s">
        <v>6715</v>
      </c>
      <c r="I1964" s="15">
        <v>813.5</v>
      </c>
      <c r="J1964" s="77">
        <v>2</v>
      </c>
      <c r="K1964" s="92"/>
    </row>
    <row r="1965" spans="1:11" ht="60" x14ac:dyDescent="0.25">
      <c r="A1965" s="14" t="s">
        <v>1505</v>
      </c>
      <c r="B1965" s="14" t="s">
        <v>6711</v>
      </c>
      <c r="C1965" s="14" t="s">
        <v>6716</v>
      </c>
      <c r="D1965" s="16">
        <v>45702</v>
      </c>
      <c r="E1965" s="16">
        <v>45930</v>
      </c>
      <c r="F1965" s="14" t="s">
        <v>6717</v>
      </c>
      <c r="G1965" s="14"/>
      <c r="H1965" s="14" t="s">
        <v>6718</v>
      </c>
      <c r="I1965" s="15">
        <v>50.23</v>
      </c>
      <c r="J1965" s="77">
        <v>3</v>
      </c>
      <c r="K1965" s="92"/>
    </row>
    <row r="1966" spans="1:11" ht="60" x14ac:dyDescent="0.25">
      <c r="A1966" s="14" t="s">
        <v>1505</v>
      </c>
      <c r="B1966" s="14" t="s">
        <v>6711</v>
      </c>
      <c r="C1966" s="14" t="s">
        <v>6719</v>
      </c>
      <c r="D1966" s="16">
        <v>45728</v>
      </c>
      <c r="E1966" s="16">
        <v>45930</v>
      </c>
      <c r="F1966" s="14" t="s">
        <v>6717</v>
      </c>
      <c r="G1966" s="14"/>
      <c r="H1966" s="14" t="s">
        <v>6720</v>
      </c>
      <c r="I1966" s="15">
        <v>47.42</v>
      </c>
      <c r="J1966" s="77">
        <v>3</v>
      </c>
      <c r="K1966" s="92"/>
    </row>
    <row r="1967" spans="1:11" ht="60" x14ac:dyDescent="0.25">
      <c r="A1967" s="14" t="s">
        <v>1505</v>
      </c>
      <c r="B1967" s="14" t="s">
        <v>6711</v>
      </c>
      <c r="C1967" s="14" t="s">
        <v>6721</v>
      </c>
      <c r="D1967" s="16">
        <v>45707</v>
      </c>
      <c r="E1967" s="16">
        <v>45930</v>
      </c>
      <c r="F1967" s="14" t="s">
        <v>6717</v>
      </c>
      <c r="G1967" s="14"/>
      <c r="H1967" s="14" t="s">
        <v>6720</v>
      </c>
      <c r="I1967" s="15">
        <v>55.27</v>
      </c>
      <c r="J1967" s="77">
        <v>3</v>
      </c>
      <c r="K1967" s="92"/>
    </row>
    <row r="1968" spans="1:11" ht="50" x14ac:dyDescent="0.25">
      <c r="A1968" s="14" t="s">
        <v>1505</v>
      </c>
      <c r="B1968" s="14" t="s">
        <v>6722</v>
      </c>
      <c r="C1968" s="14" t="s">
        <v>6723</v>
      </c>
      <c r="D1968" s="16">
        <v>45786</v>
      </c>
      <c r="E1968" s="16">
        <v>45930</v>
      </c>
      <c r="F1968" s="14" t="s">
        <v>6724</v>
      </c>
      <c r="G1968" s="14" t="s">
        <v>6725</v>
      </c>
      <c r="H1968" s="14" t="s">
        <v>2743</v>
      </c>
      <c r="I1968" s="15">
        <v>236.36</v>
      </c>
      <c r="J1968" s="77">
        <v>3</v>
      </c>
      <c r="K1968" s="92"/>
    </row>
    <row r="1969" spans="1:11" ht="60" x14ac:dyDescent="0.25">
      <c r="A1969" s="14" t="s">
        <v>1505</v>
      </c>
      <c r="B1969" s="14" t="s">
        <v>6722</v>
      </c>
      <c r="C1969" s="14" t="s">
        <v>6726</v>
      </c>
      <c r="D1969" s="16">
        <v>45754</v>
      </c>
      <c r="E1969" s="16">
        <v>45930</v>
      </c>
      <c r="F1969" s="14" t="s">
        <v>6727</v>
      </c>
      <c r="G1969" s="14" t="s">
        <v>5365</v>
      </c>
      <c r="H1969" s="14" t="s">
        <v>5366</v>
      </c>
      <c r="I1969" s="15">
        <v>251.68</v>
      </c>
      <c r="J1969" s="77">
        <v>3</v>
      </c>
      <c r="K1969" s="92"/>
    </row>
    <row r="1970" spans="1:11" ht="60" x14ac:dyDescent="0.25">
      <c r="A1970" s="14" t="s">
        <v>1505</v>
      </c>
      <c r="B1970" s="14" t="s">
        <v>6722</v>
      </c>
      <c r="C1970" s="14" t="s">
        <v>4484</v>
      </c>
      <c r="D1970" s="16">
        <v>45797</v>
      </c>
      <c r="E1970" s="16">
        <v>45930</v>
      </c>
      <c r="F1970" s="14" t="s">
        <v>6728</v>
      </c>
      <c r="G1970" s="14" t="s">
        <v>6729</v>
      </c>
      <c r="H1970" s="14" t="s">
        <v>6730</v>
      </c>
      <c r="I1970" s="15">
        <v>71.959999999999994</v>
      </c>
      <c r="J1970" s="77">
        <v>3</v>
      </c>
      <c r="K1970" s="92"/>
    </row>
    <row r="1971" spans="1:11" ht="50" x14ac:dyDescent="0.25">
      <c r="A1971" s="14" t="s">
        <v>1505</v>
      </c>
      <c r="B1971" s="14" t="s">
        <v>6722</v>
      </c>
      <c r="C1971" s="14" t="s">
        <v>4484</v>
      </c>
      <c r="D1971" s="16">
        <v>45797</v>
      </c>
      <c r="E1971" s="16">
        <v>45930</v>
      </c>
      <c r="F1971" s="14" t="s">
        <v>6731</v>
      </c>
      <c r="G1971" s="14" t="s">
        <v>6729</v>
      </c>
      <c r="H1971" s="14" t="s">
        <v>6730</v>
      </c>
      <c r="I1971" s="15">
        <v>140</v>
      </c>
      <c r="J1971" s="77">
        <v>3</v>
      </c>
      <c r="K1971" s="92"/>
    </row>
    <row r="1972" spans="1:11" ht="50" x14ac:dyDescent="0.25">
      <c r="A1972" s="14" t="s">
        <v>1505</v>
      </c>
      <c r="B1972" s="14" t="s">
        <v>6732</v>
      </c>
      <c r="C1972" s="14" t="s">
        <v>6346</v>
      </c>
      <c r="D1972" s="16">
        <v>45727</v>
      </c>
      <c r="E1972" s="16">
        <v>45930</v>
      </c>
      <c r="F1972" s="14" t="s">
        <v>6733</v>
      </c>
      <c r="G1972" s="14"/>
      <c r="H1972" s="14" t="s">
        <v>2645</v>
      </c>
      <c r="I1972" s="15">
        <v>57</v>
      </c>
      <c r="J1972" s="77">
        <v>3</v>
      </c>
      <c r="K1972" s="92"/>
    </row>
    <row r="1973" spans="1:11" ht="40" x14ac:dyDescent="0.25">
      <c r="A1973" s="14" t="s">
        <v>1505</v>
      </c>
      <c r="B1973" s="14" t="s">
        <v>6732</v>
      </c>
      <c r="C1973" s="14" t="s">
        <v>6734</v>
      </c>
      <c r="D1973" s="16">
        <v>45702</v>
      </c>
      <c r="E1973" s="16">
        <v>45930</v>
      </c>
      <c r="F1973" s="14" t="s">
        <v>6735</v>
      </c>
      <c r="G1973" s="14" t="s">
        <v>1787</v>
      </c>
      <c r="H1973" s="14" t="s">
        <v>6736</v>
      </c>
      <c r="I1973" s="15">
        <v>156</v>
      </c>
      <c r="J1973" s="77">
        <v>3</v>
      </c>
      <c r="K1973" s="92"/>
    </row>
    <row r="1974" spans="1:11" ht="40" x14ac:dyDescent="0.25">
      <c r="A1974" s="14" t="s">
        <v>1505</v>
      </c>
      <c r="B1974" s="14" t="s">
        <v>6732</v>
      </c>
      <c r="C1974" s="14" t="s">
        <v>6737</v>
      </c>
      <c r="D1974" s="16">
        <v>45673</v>
      </c>
      <c r="E1974" s="16">
        <v>45930</v>
      </c>
      <c r="F1974" s="14" t="s">
        <v>6738</v>
      </c>
      <c r="G1974" s="14" t="s">
        <v>6739</v>
      </c>
      <c r="H1974" s="14" t="s">
        <v>6740</v>
      </c>
      <c r="I1974" s="15">
        <v>220</v>
      </c>
      <c r="J1974" s="77">
        <v>3</v>
      </c>
      <c r="K1974" s="92"/>
    </row>
    <row r="1975" spans="1:11" ht="30" x14ac:dyDescent="0.25">
      <c r="A1975" s="14" t="s">
        <v>1505</v>
      </c>
      <c r="B1975" s="14" t="s">
        <v>6741</v>
      </c>
      <c r="C1975" s="14" t="s">
        <v>6742</v>
      </c>
      <c r="D1975" s="16">
        <v>45740</v>
      </c>
      <c r="E1975" s="16">
        <v>45930</v>
      </c>
      <c r="F1975" s="14" t="s">
        <v>6743</v>
      </c>
      <c r="G1975" s="14">
        <v>29213291</v>
      </c>
      <c r="H1975" s="14" t="s">
        <v>2649</v>
      </c>
      <c r="I1975" s="15">
        <v>308</v>
      </c>
      <c r="J1975" s="77">
        <v>3</v>
      </c>
      <c r="K1975" s="92"/>
    </row>
    <row r="1976" spans="1:11" ht="50" x14ac:dyDescent="0.25">
      <c r="A1976" s="14" t="s">
        <v>1505</v>
      </c>
      <c r="B1976" s="14" t="s">
        <v>6741</v>
      </c>
      <c r="C1976" s="14" t="s">
        <v>6744</v>
      </c>
      <c r="D1976" s="16">
        <v>45698</v>
      </c>
      <c r="E1976" s="16">
        <v>45930</v>
      </c>
      <c r="F1976" s="14" t="s">
        <v>6745</v>
      </c>
      <c r="G1976" s="14" t="s">
        <v>2603</v>
      </c>
      <c r="H1976" s="14" t="s">
        <v>2604</v>
      </c>
      <c r="I1976" s="15">
        <v>215</v>
      </c>
      <c r="J1976" s="77">
        <v>3</v>
      </c>
      <c r="K1976" s="92"/>
    </row>
    <row r="1977" spans="1:11" ht="40" x14ac:dyDescent="0.25">
      <c r="A1977" s="14" t="s">
        <v>1505</v>
      </c>
      <c r="B1977" s="14" t="s">
        <v>6746</v>
      </c>
      <c r="C1977" s="14" t="s">
        <v>6747</v>
      </c>
      <c r="D1977" s="16">
        <v>45697</v>
      </c>
      <c r="E1977" s="16">
        <v>45930</v>
      </c>
      <c r="F1977" s="14" t="s">
        <v>6748</v>
      </c>
      <c r="G1977" s="14" t="s">
        <v>4845</v>
      </c>
      <c r="H1977" s="14" t="s">
        <v>4846</v>
      </c>
      <c r="I1977" s="15">
        <v>524</v>
      </c>
      <c r="J1977" s="77">
        <v>3</v>
      </c>
      <c r="K1977" s="92"/>
    </row>
    <row r="1978" spans="1:11" ht="50" x14ac:dyDescent="0.25">
      <c r="A1978" s="14" t="s">
        <v>1505</v>
      </c>
      <c r="B1978" s="14" t="s">
        <v>6746</v>
      </c>
      <c r="C1978" s="14" t="s">
        <v>6749</v>
      </c>
      <c r="D1978" s="16">
        <v>45704</v>
      </c>
      <c r="E1978" s="16">
        <v>45930</v>
      </c>
      <c r="F1978" s="14" t="s">
        <v>6750</v>
      </c>
      <c r="G1978" s="14" t="s">
        <v>6751</v>
      </c>
      <c r="H1978" s="14" t="s">
        <v>6752</v>
      </c>
      <c r="I1978" s="15">
        <v>620</v>
      </c>
      <c r="J1978" s="77">
        <v>3</v>
      </c>
      <c r="K1978" s="92"/>
    </row>
    <row r="1979" spans="1:11" ht="30" x14ac:dyDescent="0.25">
      <c r="A1979" s="14" t="s">
        <v>1505</v>
      </c>
      <c r="B1979" s="14" t="s">
        <v>6746</v>
      </c>
      <c r="C1979" s="14" t="s">
        <v>6753</v>
      </c>
      <c r="D1979" s="16">
        <v>45697</v>
      </c>
      <c r="E1979" s="16">
        <v>45930</v>
      </c>
      <c r="F1979" s="14" t="s">
        <v>6754</v>
      </c>
      <c r="G1979" s="14" t="s">
        <v>1940</v>
      </c>
      <c r="H1979" s="14" t="s">
        <v>1941</v>
      </c>
      <c r="I1979" s="15">
        <v>277</v>
      </c>
      <c r="J1979" s="77">
        <v>3</v>
      </c>
      <c r="K1979" s="92"/>
    </row>
    <row r="1980" spans="1:11" ht="100" x14ac:dyDescent="0.25">
      <c r="A1980" s="14" t="s">
        <v>1505</v>
      </c>
      <c r="B1980" s="14" t="s">
        <v>6755</v>
      </c>
      <c r="C1980" s="14" t="s">
        <v>1724</v>
      </c>
      <c r="D1980" s="16">
        <v>45702</v>
      </c>
      <c r="E1980" s="16">
        <v>45930</v>
      </c>
      <c r="F1980" s="14" t="s">
        <v>6756</v>
      </c>
      <c r="G1980" s="14"/>
      <c r="H1980" s="14" t="s">
        <v>6757</v>
      </c>
      <c r="I1980" s="15">
        <v>94</v>
      </c>
      <c r="J1980" s="77">
        <v>3</v>
      </c>
      <c r="K1980" s="92"/>
    </row>
    <row r="1981" spans="1:11" ht="30" x14ac:dyDescent="0.25">
      <c r="A1981" s="14" t="s">
        <v>1505</v>
      </c>
      <c r="B1981" s="14" t="s">
        <v>6758</v>
      </c>
      <c r="C1981" s="14" t="s">
        <v>5817</v>
      </c>
      <c r="D1981" s="16">
        <v>45854</v>
      </c>
      <c r="E1981" s="16">
        <v>45930</v>
      </c>
      <c r="F1981" s="14" t="s">
        <v>6759</v>
      </c>
      <c r="G1981" s="14" t="s">
        <v>4173</v>
      </c>
      <c r="H1981" s="14" t="s">
        <v>4174</v>
      </c>
      <c r="I1981" s="15">
        <v>120</v>
      </c>
      <c r="J1981" s="77">
        <v>2</v>
      </c>
      <c r="K1981" s="92"/>
    </row>
    <row r="1982" spans="1:11" ht="30" x14ac:dyDescent="0.25">
      <c r="A1982" s="14" t="s">
        <v>1505</v>
      </c>
      <c r="B1982" s="14" t="s">
        <v>6758</v>
      </c>
      <c r="C1982" s="14" t="s">
        <v>6760</v>
      </c>
      <c r="D1982" s="16">
        <v>45885</v>
      </c>
      <c r="E1982" s="16">
        <v>45930</v>
      </c>
      <c r="F1982" s="14" t="s">
        <v>6759</v>
      </c>
      <c r="G1982" s="14" t="s">
        <v>2417</v>
      </c>
      <c r="H1982" s="14" t="s">
        <v>2418</v>
      </c>
      <c r="I1982" s="15">
        <v>29.99</v>
      </c>
      <c r="J1982" s="77">
        <v>2</v>
      </c>
      <c r="K1982" s="92"/>
    </row>
    <row r="1983" spans="1:11" ht="70" x14ac:dyDescent="0.25">
      <c r="A1983" s="14" t="s">
        <v>1505</v>
      </c>
      <c r="B1983" s="14" t="s">
        <v>6761</v>
      </c>
      <c r="C1983" s="14" t="s">
        <v>6762</v>
      </c>
      <c r="D1983" s="16">
        <v>45811</v>
      </c>
      <c r="E1983" s="16">
        <v>45930</v>
      </c>
      <c r="F1983" s="14" t="s">
        <v>6763</v>
      </c>
      <c r="G1983" s="14" t="s">
        <v>6764</v>
      </c>
      <c r="H1983" s="14" t="s">
        <v>6765</v>
      </c>
      <c r="I1983" s="15">
        <v>863.18</v>
      </c>
      <c r="J1983" s="77">
        <v>3</v>
      </c>
      <c r="K1983" s="92"/>
    </row>
    <row r="1984" spans="1:11" ht="40" x14ac:dyDescent="0.25">
      <c r="A1984" s="14" t="s">
        <v>1505</v>
      </c>
      <c r="B1984" s="14" t="s">
        <v>6761</v>
      </c>
      <c r="C1984" s="14" t="s">
        <v>6766</v>
      </c>
      <c r="D1984" s="16">
        <v>45688</v>
      </c>
      <c r="E1984" s="16">
        <v>45930</v>
      </c>
      <c r="F1984" s="14" t="s">
        <v>6767</v>
      </c>
      <c r="G1984" s="14" t="s">
        <v>6768</v>
      </c>
      <c r="H1984" s="14" t="s">
        <v>6769</v>
      </c>
      <c r="I1984" s="15">
        <v>10.4</v>
      </c>
      <c r="J1984" s="77">
        <v>3</v>
      </c>
      <c r="K1984" s="92"/>
    </row>
    <row r="1985" spans="1:11" ht="40" x14ac:dyDescent="0.25">
      <c r="A1985" s="14" t="s">
        <v>1505</v>
      </c>
      <c r="B1985" s="14" t="s">
        <v>6761</v>
      </c>
      <c r="C1985" s="14" t="s">
        <v>6770</v>
      </c>
      <c r="D1985" s="16">
        <v>45804</v>
      </c>
      <c r="E1985" s="16">
        <v>45930</v>
      </c>
      <c r="F1985" s="14" t="s">
        <v>6771</v>
      </c>
      <c r="G1985" s="14"/>
      <c r="H1985" s="14" t="s">
        <v>6772</v>
      </c>
      <c r="I1985" s="15">
        <v>207.96</v>
      </c>
      <c r="J1985" s="77">
        <v>2</v>
      </c>
      <c r="K1985" s="92"/>
    </row>
    <row r="1986" spans="1:11" ht="40" x14ac:dyDescent="0.25">
      <c r="A1986" s="14" t="s">
        <v>1505</v>
      </c>
      <c r="B1986" s="14" t="s">
        <v>6761</v>
      </c>
      <c r="C1986" s="14" t="s">
        <v>6773</v>
      </c>
      <c r="D1986" s="16">
        <v>45783</v>
      </c>
      <c r="E1986" s="16">
        <v>45930</v>
      </c>
      <c r="F1986" s="14" t="s">
        <v>6774</v>
      </c>
      <c r="G1986" s="14" t="s">
        <v>2808</v>
      </c>
      <c r="H1986" s="14" t="s">
        <v>2809</v>
      </c>
      <c r="I1986" s="15">
        <v>15.95</v>
      </c>
      <c r="J1986" s="77">
        <v>2</v>
      </c>
      <c r="K1986" s="92"/>
    </row>
    <row r="1987" spans="1:11" ht="30" x14ac:dyDescent="0.25">
      <c r="A1987" s="14" t="s">
        <v>1505</v>
      </c>
      <c r="B1987" s="14" t="s">
        <v>6775</v>
      </c>
      <c r="C1987" s="14" t="s">
        <v>6776</v>
      </c>
      <c r="D1987" s="16" t="s">
        <v>6777</v>
      </c>
      <c r="E1987" s="16">
        <v>45930</v>
      </c>
      <c r="F1987" s="14" t="s">
        <v>6778</v>
      </c>
      <c r="G1987" s="14" t="s">
        <v>6779</v>
      </c>
      <c r="H1987" s="14" t="s">
        <v>6780</v>
      </c>
      <c r="I1987" s="15">
        <v>99</v>
      </c>
      <c r="J1987" s="77">
        <v>3</v>
      </c>
      <c r="K1987" s="92"/>
    </row>
    <row r="1988" spans="1:11" ht="100" x14ac:dyDescent="0.25">
      <c r="A1988" s="14" t="s">
        <v>1505</v>
      </c>
      <c r="B1988" s="14" t="s">
        <v>6775</v>
      </c>
      <c r="C1988" s="14" t="s">
        <v>6775</v>
      </c>
      <c r="D1988" s="16">
        <v>45930</v>
      </c>
      <c r="E1988" s="16">
        <v>45930</v>
      </c>
      <c r="F1988" s="14" t="s">
        <v>6781</v>
      </c>
      <c r="G1988" s="14"/>
      <c r="H1988" s="14" t="s">
        <v>1772</v>
      </c>
      <c r="I1988" s="15">
        <v>326.5</v>
      </c>
      <c r="J1988" s="77">
        <v>3</v>
      </c>
      <c r="K1988" s="92"/>
    </row>
    <row r="1989" spans="1:11" ht="60" x14ac:dyDescent="0.25">
      <c r="A1989" s="14" t="s">
        <v>1505</v>
      </c>
      <c r="B1989" s="14" t="s">
        <v>6775</v>
      </c>
      <c r="C1989" s="14" t="s">
        <v>6782</v>
      </c>
      <c r="D1989" s="16">
        <v>45684</v>
      </c>
      <c r="E1989" s="16">
        <v>45930</v>
      </c>
      <c r="F1989" s="14" t="s">
        <v>6783</v>
      </c>
      <c r="G1989" s="14" t="s">
        <v>6784</v>
      </c>
      <c r="H1989" s="14" t="s">
        <v>6785</v>
      </c>
      <c r="I1989" s="15">
        <v>29.44</v>
      </c>
      <c r="J1989" s="77">
        <v>3</v>
      </c>
      <c r="K1989" s="92"/>
    </row>
    <row r="1990" spans="1:11" ht="70" x14ac:dyDescent="0.25">
      <c r="A1990" s="14" t="s">
        <v>1505</v>
      </c>
      <c r="B1990" s="14" t="s">
        <v>6775</v>
      </c>
      <c r="C1990" s="14" t="s">
        <v>6786</v>
      </c>
      <c r="D1990" s="16">
        <v>45681</v>
      </c>
      <c r="E1990" s="16">
        <v>45930</v>
      </c>
      <c r="F1990" s="14" t="s">
        <v>6787</v>
      </c>
      <c r="G1990" s="14" t="s">
        <v>5106</v>
      </c>
      <c r="H1990" s="14" t="s">
        <v>6788</v>
      </c>
      <c r="I1990" s="15">
        <v>11.58</v>
      </c>
      <c r="J1990" s="77">
        <v>3</v>
      </c>
      <c r="K1990" s="92"/>
    </row>
    <row r="1991" spans="1:11" ht="60" x14ac:dyDescent="0.25">
      <c r="A1991" s="14" t="s">
        <v>1505</v>
      </c>
      <c r="B1991" s="14" t="s">
        <v>6775</v>
      </c>
      <c r="C1991" s="14" t="s">
        <v>6789</v>
      </c>
      <c r="D1991" s="16" t="s">
        <v>6790</v>
      </c>
      <c r="E1991" s="16">
        <v>45930</v>
      </c>
      <c r="F1991" s="14" t="s">
        <v>6791</v>
      </c>
      <c r="G1991" s="14" t="s">
        <v>2579</v>
      </c>
      <c r="H1991" s="14" t="s">
        <v>2580</v>
      </c>
      <c r="I1991" s="15">
        <v>23.89</v>
      </c>
      <c r="J1991" s="77">
        <v>3</v>
      </c>
      <c r="K1991" s="92"/>
    </row>
    <row r="1992" spans="1:11" ht="60" x14ac:dyDescent="0.25">
      <c r="A1992" s="14" t="s">
        <v>1505</v>
      </c>
      <c r="B1992" s="14" t="s">
        <v>6775</v>
      </c>
      <c r="C1992" s="14" t="s">
        <v>6792</v>
      </c>
      <c r="D1992" s="16">
        <v>45685</v>
      </c>
      <c r="E1992" s="16">
        <v>45930</v>
      </c>
      <c r="F1992" s="14" t="s">
        <v>6793</v>
      </c>
      <c r="G1992" s="14" t="s">
        <v>6794</v>
      </c>
      <c r="H1992" s="14" t="s">
        <v>6795</v>
      </c>
      <c r="I1992" s="15">
        <v>69.349999999999994</v>
      </c>
      <c r="J1992" s="77">
        <v>3</v>
      </c>
      <c r="K1992" s="92"/>
    </row>
    <row r="1993" spans="1:11" ht="60" x14ac:dyDescent="0.25">
      <c r="A1993" s="14" t="s">
        <v>1505</v>
      </c>
      <c r="B1993" s="14" t="s">
        <v>6775</v>
      </c>
      <c r="C1993" s="14" t="s">
        <v>6796</v>
      </c>
      <c r="D1993" s="16">
        <v>45683</v>
      </c>
      <c r="E1993" s="16">
        <v>45930</v>
      </c>
      <c r="F1993" s="14" t="s">
        <v>6793</v>
      </c>
      <c r="G1993" s="14" t="s">
        <v>6797</v>
      </c>
      <c r="H1993" s="14" t="s">
        <v>6798</v>
      </c>
      <c r="I1993" s="15">
        <v>57.78</v>
      </c>
      <c r="J1993" s="77">
        <v>3</v>
      </c>
      <c r="K1993" s="92"/>
    </row>
    <row r="1994" spans="1:11" ht="60" x14ac:dyDescent="0.25">
      <c r="A1994" s="14" t="s">
        <v>1505</v>
      </c>
      <c r="B1994" s="14" t="s">
        <v>6775</v>
      </c>
      <c r="C1994" s="14" t="s">
        <v>6799</v>
      </c>
      <c r="D1994" s="16">
        <v>45679</v>
      </c>
      <c r="E1994" s="16">
        <v>45930</v>
      </c>
      <c r="F1994" s="14" t="s">
        <v>6800</v>
      </c>
      <c r="G1994" s="14"/>
      <c r="H1994" s="14" t="s">
        <v>6801</v>
      </c>
      <c r="I1994" s="15">
        <v>244.63</v>
      </c>
      <c r="J1994" s="77">
        <v>3</v>
      </c>
      <c r="K1994" s="92"/>
    </row>
    <row r="1995" spans="1:11" ht="30" x14ac:dyDescent="0.25">
      <c r="A1995" s="14" t="s">
        <v>1505</v>
      </c>
      <c r="B1995" s="14" t="s">
        <v>6775</v>
      </c>
      <c r="C1995" s="14" t="s">
        <v>4407</v>
      </c>
      <c r="D1995" s="16">
        <v>45690</v>
      </c>
      <c r="E1995" s="16">
        <v>45930</v>
      </c>
      <c r="F1995" s="14" t="s">
        <v>6802</v>
      </c>
      <c r="G1995" s="14" t="s">
        <v>4168</v>
      </c>
      <c r="H1995" s="14" t="s">
        <v>4169</v>
      </c>
      <c r="I1995" s="15">
        <v>28.9</v>
      </c>
      <c r="J1995" s="77">
        <v>3</v>
      </c>
      <c r="K1995" s="92"/>
    </row>
    <row r="1996" spans="1:11" ht="90" x14ac:dyDescent="0.25">
      <c r="A1996" s="14" t="s">
        <v>1505</v>
      </c>
      <c r="B1996" s="14" t="s">
        <v>6775</v>
      </c>
      <c r="C1996" s="14" t="s">
        <v>6775</v>
      </c>
      <c r="D1996" s="16">
        <v>45930</v>
      </c>
      <c r="E1996" s="16">
        <v>45930</v>
      </c>
      <c r="F1996" s="14" t="s">
        <v>6803</v>
      </c>
      <c r="G1996" s="14"/>
      <c r="H1996" s="14" t="s">
        <v>1772</v>
      </c>
      <c r="I1996" s="15">
        <v>140.57</v>
      </c>
      <c r="J1996" s="77">
        <v>3</v>
      </c>
      <c r="K1996" s="92"/>
    </row>
    <row r="1997" spans="1:11" ht="90" x14ac:dyDescent="0.25">
      <c r="A1997" s="14" t="s">
        <v>1505</v>
      </c>
      <c r="B1997" s="14" t="s">
        <v>6775</v>
      </c>
      <c r="C1997" s="14" t="s">
        <v>6804</v>
      </c>
      <c r="D1997" s="16">
        <v>45696</v>
      </c>
      <c r="E1997" s="16">
        <v>45930</v>
      </c>
      <c r="F1997" s="14" t="s">
        <v>6805</v>
      </c>
      <c r="G1997" s="14"/>
      <c r="H1997" s="14" t="s">
        <v>6806</v>
      </c>
      <c r="I1997" s="15">
        <v>329.42</v>
      </c>
      <c r="J1997" s="77">
        <v>3</v>
      </c>
      <c r="K1997" s="92"/>
    </row>
    <row r="1998" spans="1:11" ht="30" x14ac:dyDescent="0.25">
      <c r="A1998" s="14" t="s">
        <v>1505</v>
      </c>
      <c r="B1998" s="14" t="s">
        <v>6775</v>
      </c>
      <c r="C1998" s="14" t="s">
        <v>6807</v>
      </c>
      <c r="D1998" s="16">
        <v>45705</v>
      </c>
      <c r="E1998" s="16">
        <v>45930</v>
      </c>
      <c r="F1998" s="14" t="s">
        <v>6802</v>
      </c>
      <c r="G1998" s="14" t="s">
        <v>6808</v>
      </c>
      <c r="H1998" s="14" t="s">
        <v>6809</v>
      </c>
      <c r="I1998" s="15">
        <v>120.5</v>
      </c>
      <c r="J1998" s="77">
        <v>3</v>
      </c>
      <c r="K1998" s="92"/>
    </row>
    <row r="1999" spans="1:11" ht="90" x14ac:dyDescent="0.25">
      <c r="A1999" s="14" t="s">
        <v>1505</v>
      </c>
      <c r="B1999" s="14" t="s">
        <v>6775</v>
      </c>
      <c r="C1999" s="14" t="s">
        <v>6775</v>
      </c>
      <c r="D1999" s="16">
        <v>45930</v>
      </c>
      <c r="E1999" s="16">
        <v>45930</v>
      </c>
      <c r="F1999" s="14" t="s">
        <v>6810</v>
      </c>
      <c r="G1999" s="14"/>
      <c r="H1999" s="14" t="s">
        <v>1772</v>
      </c>
      <c r="I1999" s="15">
        <v>183.69</v>
      </c>
      <c r="J1999" s="77">
        <v>3</v>
      </c>
      <c r="K1999" s="92"/>
    </row>
    <row r="2000" spans="1:11" ht="30" x14ac:dyDescent="0.25">
      <c r="A2000" s="14" t="s">
        <v>1505</v>
      </c>
      <c r="B2000" s="14" t="s">
        <v>6775</v>
      </c>
      <c r="C2000" s="14" t="s">
        <v>6811</v>
      </c>
      <c r="D2000" s="16">
        <v>45746</v>
      </c>
      <c r="E2000" s="16">
        <v>45930</v>
      </c>
      <c r="F2000" s="14" t="s">
        <v>6802</v>
      </c>
      <c r="G2000" s="14" t="s">
        <v>4168</v>
      </c>
      <c r="H2000" s="14" t="s">
        <v>4169</v>
      </c>
      <c r="I2000" s="15">
        <v>34.1</v>
      </c>
      <c r="J2000" s="77">
        <v>3</v>
      </c>
      <c r="K2000" s="92"/>
    </row>
    <row r="2001" spans="1:11" ht="30" x14ac:dyDescent="0.25">
      <c r="A2001" s="14" t="s">
        <v>1505</v>
      </c>
      <c r="B2001" s="14" t="s">
        <v>6775</v>
      </c>
      <c r="C2001" s="14" t="s">
        <v>6812</v>
      </c>
      <c r="D2001" s="16">
        <v>45787</v>
      </c>
      <c r="E2001" s="16">
        <v>45930</v>
      </c>
      <c r="F2001" s="14" t="s">
        <v>6802</v>
      </c>
      <c r="G2001" s="14" t="s">
        <v>6813</v>
      </c>
      <c r="H2001" s="14" t="s">
        <v>6814</v>
      </c>
      <c r="I2001" s="15">
        <v>76.930000000000007</v>
      </c>
      <c r="J2001" s="77">
        <v>3</v>
      </c>
      <c r="K2001" s="92"/>
    </row>
    <row r="2002" spans="1:11" ht="30" x14ac:dyDescent="0.25">
      <c r="A2002" s="14" t="s">
        <v>1505</v>
      </c>
      <c r="B2002" s="14" t="s">
        <v>6775</v>
      </c>
      <c r="C2002" s="14" t="s">
        <v>6815</v>
      </c>
      <c r="D2002" s="16">
        <v>45801</v>
      </c>
      <c r="E2002" s="16">
        <v>45930</v>
      </c>
      <c r="F2002" s="14" t="s">
        <v>6816</v>
      </c>
      <c r="G2002" s="14">
        <v>29213291</v>
      </c>
      <c r="H2002" s="14" t="s">
        <v>2649</v>
      </c>
      <c r="I2002" s="15">
        <v>164.99</v>
      </c>
      <c r="J2002" s="77">
        <v>3</v>
      </c>
      <c r="K2002" s="92"/>
    </row>
    <row r="2003" spans="1:11" ht="30" x14ac:dyDescent="0.25">
      <c r="A2003" s="14" t="s">
        <v>1505</v>
      </c>
      <c r="B2003" s="14" t="s">
        <v>6775</v>
      </c>
      <c r="C2003" s="14" t="s">
        <v>6817</v>
      </c>
      <c r="D2003" s="16" t="s">
        <v>6818</v>
      </c>
      <c r="E2003" s="16">
        <v>45930</v>
      </c>
      <c r="F2003" s="14" t="s">
        <v>6819</v>
      </c>
      <c r="G2003" s="14" t="s">
        <v>6507</v>
      </c>
      <c r="H2003" s="14" t="s">
        <v>6508</v>
      </c>
      <c r="I2003" s="15">
        <v>35.96</v>
      </c>
      <c r="J2003" s="77">
        <v>3</v>
      </c>
      <c r="K2003" s="92"/>
    </row>
    <row r="2004" spans="1:11" ht="60" x14ac:dyDescent="0.25">
      <c r="A2004" s="14" t="s">
        <v>1505</v>
      </c>
      <c r="B2004" s="14" t="s">
        <v>6775</v>
      </c>
      <c r="C2004" s="14" t="s">
        <v>6775</v>
      </c>
      <c r="D2004" s="16">
        <v>45930</v>
      </c>
      <c r="E2004" s="16">
        <v>45930</v>
      </c>
      <c r="F2004" s="14" t="s">
        <v>6820</v>
      </c>
      <c r="G2004" s="14"/>
      <c r="H2004" s="14" t="s">
        <v>1772</v>
      </c>
      <c r="I2004" s="15">
        <v>56</v>
      </c>
      <c r="J2004" s="77">
        <v>3</v>
      </c>
      <c r="K2004" s="92"/>
    </row>
    <row r="2005" spans="1:11" ht="90" x14ac:dyDescent="0.25">
      <c r="A2005" s="14" t="s">
        <v>1505</v>
      </c>
      <c r="B2005" s="14" t="s">
        <v>6775</v>
      </c>
      <c r="C2005" s="14" t="s">
        <v>6775</v>
      </c>
      <c r="D2005" s="16">
        <v>45930</v>
      </c>
      <c r="E2005" s="16">
        <v>45930</v>
      </c>
      <c r="F2005" s="14" t="s">
        <v>6821</v>
      </c>
      <c r="G2005" s="14"/>
      <c r="H2005" s="14" t="s">
        <v>1772</v>
      </c>
      <c r="I2005" s="15">
        <v>263.08</v>
      </c>
      <c r="J2005" s="77">
        <v>3</v>
      </c>
      <c r="K2005" s="92"/>
    </row>
    <row r="2006" spans="1:11" ht="90" x14ac:dyDescent="0.25">
      <c r="A2006" s="14" t="s">
        <v>1505</v>
      </c>
      <c r="B2006" s="14" t="s">
        <v>6775</v>
      </c>
      <c r="C2006" s="14" t="s">
        <v>6775</v>
      </c>
      <c r="D2006" s="16">
        <v>45930</v>
      </c>
      <c r="E2006" s="16">
        <v>45930</v>
      </c>
      <c r="F2006" s="14" t="s">
        <v>6822</v>
      </c>
      <c r="G2006" s="14"/>
      <c r="H2006" s="14" t="s">
        <v>1772</v>
      </c>
      <c r="I2006" s="15">
        <v>472.85</v>
      </c>
      <c r="J2006" s="77">
        <v>3</v>
      </c>
      <c r="K2006" s="92"/>
    </row>
    <row r="2007" spans="1:11" ht="60" x14ac:dyDescent="0.25">
      <c r="A2007" s="14" t="s">
        <v>1505</v>
      </c>
      <c r="B2007" s="14" t="s">
        <v>6775</v>
      </c>
      <c r="C2007" s="14" t="s">
        <v>6823</v>
      </c>
      <c r="D2007" s="16">
        <v>45813</v>
      </c>
      <c r="E2007" s="16">
        <v>45930</v>
      </c>
      <c r="F2007" s="14" t="s">
        <v>6824</v>
      </c>
      <c r="G2007" s="14"/>
      <c r="H2007" s="14" t="s">
        <v>6825</v>
      </c>
      <c r="I2007" s="15">
        <v>64.52</v>
      </c>
      <c r="J2007" s="77">
        <v>3</v>
      </c>
      <c r="K2007" s="92"/>
    </row>
    <row r="2008" spans="1:11" ht="60" x14ac:dyDescent="0.25">
      <c r="A2008" s="14" t="s">
        <v>1505</v>
      </c>
      <c r="B2008" s="14" t="s">
        <v>6775</v>
      </c>
      <c r="C2008" s="14" t="s">
        <v>6826</v>
      </c>
      <c r="D2008" s="16">
        <v>45815</v>
      </c>
      <c r="E2008" s="16">
        <v>45930</v>
      </c>
      <c r="F2008" s="14" t="s">
        <v>6827</v>
      </c>
      <c r="G2008" s="14" t="s">
        <v>6828</v>
      </c>
      <c r="H2008" s="14" t="s">
        <v>6829</v>
      </c>
      <c r="I2008" s="15">
        <v>36.35</v>
      </c>
      <c r="J2008" s="77">
        <v>3</v>
      </c>
      <c r="K2008" s="92"/>
    </row>
    <row r="2009" spans="1:11" ht="40" x14ac:dyDescent="0.25">
      <c r="A2009" s="14" t="s">
        <v>1505</v>
      </c>
      <c r="B2009" s="14" t="s">
        <v>6775</v>
      </c>
      <c r="C2009" s="14" t="s">
        <v>6830</v>
      </c>
      <c r="D2009" s="16">
        <v>45778</v>
      </c>
      <c r="E2009" s="16">
        <v>45930</v>
      </c>
      <c r="F2009" s="14" t="s">
        <v>6831</v>
      </c>
      <c r="G2009" s="14" t="s">
        <v>2212</v>
      </c>
      <c r="H2009" s="14" t="s">
        <v>6832</v>
      </c>
      <c r="I2009" s="15">
        <v>400</v>
      </c>
      <c r="J2009" s="77">
        <v>3</v>
      </c>
      <c r="K2009" s="92"/>
    </row>
    <row r="2010" spans="1:11" ht="40" x14ac:dyDescent="0.25">
      <c r="A2010" s="14" t="s">
        <v>1505</v>
      </c>
      <c r="B2010" s="14" t="s">
        <v>6833</v>
      </c>
      <c r="C2010" s="14" t="s">
        <v>6747</v>
      </c>
      <c r="D2010" s="16">
        <v>45691</v>
      </c>
      <c r="E2010" s="16">
        <v>45930</v>
      </c>
      <c r="F2010" s="14" t="s">
        <v>6834</v>
      </c>
      <c r="G2010" s="14" t="s">
        <v>5033</v>
      </c>
      <c r="H2010" s="14" t="s">
        <v>6835</v>
      </c>
      <c r="I2010" s="15">
        <v>352</v>
      </c>
      <c r="J2010" s="77">
        <v>3</v>
      </c>
      <c r="K2010" s="92"/>
    </row>
    <row r="2011" spans="1:11" ht="40" x14ac:dyDescent="0.25">
      <c r="A2011" s="14" t="s">
        <v>1505</v>
      </c>
      <c r="B2011" s="14" t="s">
        <v>6836</v>
      </c>
      <c r="C2011" s="14" t="s">
        <v>4451</v>
      </c>
      <c r="D2011" s="16">
        <v>45700</v>
      </c>
      <c r="E2011" s="16">
        <v>45930</v>
      </c>
      <c r="F2011" s="14" t="s">
        <v>6837</v>
      </c>
      <c r="G2011" s="14" t="s">
        <v>2022</v>
      </c>
      <c r="H2011" s="14" t="s">
        <v>2023</v>
      </c>
      <c r="I2011" s="15">
        <v>30</v>
      </c>
      <c r="J2011" s="77">
        <v>3</v>
      </c>
      <c r="K2011" s="92"/>
    </row>
    <row r="2012" spans="1:11" ht="90" x14ac:dyDescent="0.25">
      <c r="A2012" s="14" t="s">
        <v>1505</v>
      </c>
      <c r="B2012" s="14" t="s">
        <v>6838</v>
      </c>
      <c r="C2012" s="14" t="s">
        <v>6839</v>
      </c>
      <c r="D2012" s="16">
        <v>45716</v>
      </c>
      <c r="E2012" s="16">
        <v>45930</v>
      </c>
      <c r="F2012" s="14" t="s">
        <v>6840</v>
      </c>
      <c r="G2012" s="14"/>
      <c r="H2012" s="14" t="s">
        <v>6841</v>
      </c>
      <c r="I2012" s="15">
        <v>84.8</v>
      </c>
      <c r="J2012" s="77">
        <v>3</v>
      </c>
      <c r="K2012" s="92"/>
    </row>
    <row r="2013" spans="1:11" ht="100" x14ac:dyDescent="0.25">
      <c r="A2013" s="14" t="s">
        <v>1505</v>
      </c>
      <c r="B2013" s="14" t="s">
        <v>6838</v>
      </c>
      <c r="C2013" s="14" t="s">
        <v>6839</v>
      </c>
      <c r="D2013" s="16">
        <v>45716</v>
      </c>
      <c r="E2013" s="16">
        <v>45930</v>
      </c>
      <c r="F2013" s="14" t="s">
        <v>6842</v>
      </c>
      <c r="G2013" s="14"/>
      <c r="H2013" s="14" t="s">
        <v>6841</v>
      </c>
      <c r="I2013" s="15">
        <v>79.2</v>
      </c>
      <c r="J2013" s="77">
        <v>3</v>
      </c>
      <c r="K2013" s="92"/>
    </row>
    <row r="2014" spans="1:11" ht="30" x14ac:dyDescent="0.25">
      <c r="A2014" s="14" t="s">
        <v>1505</v>
      </c>
      <c r="B2014" s="14" t="s">
        <v>6843</v>
      </c>
      <c r="C2014" s="14" t="s">
        <v>6844</v>
      </c>
      <c r="D2014" s="16">
        <v>45694</v>
      </c>
      <c r="E2014" s="16">
        <v>45930</v>
      </c>
      <c r="F2014" s="14" t="s">
        <v>6845</v>
      </c>
      <c r="G2014" s="14" t="s">
        <v>2895</v>
      </c>
      <c r="H2014" s="14" t="s">
        <v>2896</v>
      </c>
      <c r="I2014" s="15">
        <v>1515.75</v>
      </c>
      <c r="J2014" s="77">
        <v>3</v>
      </c>
      <c r="K2014" s="92"/>
    </row>
    <row r="2015" spans="1:11" ht="60" x14ac:dyDescent="0.25">
      <c r="A2015" s="14" t="s">
        <v>1505</v>
      </c>
      <c r="B2015" s="14" t="s">
        <v>6843</v>
      </c>
      <c r="C2015" s="14" t="s">
        <v>5328</v>
      </c>
      <c r="D2015" s="16">
        <v>45694</v>
      </c>
      <c r="E2015" s="16">
        <v>45930</v>
      </c>
      <c r="F2015" s="14" t="s">
        <v>6846</v>
      </c>
      <c r="G2015" s="14" t="s">
        <v>6847</v>
      </c>
      <c r="H2015" s="14" t="s">
        <v>6848</v>
      </c>
      <c r="I2015" s="15">
        <v>646.25</v>
      </c>
      <c r="J2015" s="77">
        <v>3</v>
      </c>
      <c r="K2015" s="92"/>
    </row>
    <row r="2016" spans="1:11" ht="30" x14ac:dyDescent="0.25">
      <c r="A2016" s="14" t="s">
        <v>1505</v>
      </c>
      <c r="B2016" s="14" t="s">
        <v>6849</v>
      </c>
      <c r="C2016" s="14" t="s">
        <v>6850</v>
      </c>
      <c r="D2016" s="16">
        <v>45693</v>
      </c>
      <c r="E2016" s="16">
        <v>45930</v>
      </c>
      <c r="F2016" s="14" t="s">
        <v>6851</v>
      </c>
      <c r="G2016" s="14" t="s">
        <v>6852</v>
      </c>
      <c r="H2016" s="14" t="s">
        <v>6853</v>
      </c>
      <c r="I2016" s="15">
        <v>200</v>
      </c>
      <c r="J2016" s="77">
        <v>3</v>
      </c>
      <c r="K2016" s="92"/>
    </row>
    <row r="2017" spans="1:11" ht="40" x14ac:dyDescent="0.25">
      <c r="A2017" s="14" t="s">
        <v>1505</v>
      </c>
      <c r="B2017" s="14" t="s">
        <v>6849</v>
      </c>
      <c r="C2017" s="14" t="s">
        <v>6854</v>
      </c>
      <c r="D2017" s="16">
        <v>45722</v>
      </c>
      <c r="E2017" s="16">
        <v>45930</v>
      </c>
      <c r="F2017" s="14" t="s">
        <v>6855</v>
      </c>
      <c r="G2017" s="14" t="s">
        <v>6852</v>
      </c>
      <c r="H2017" s="14" t="s">
        <v>6853</v>
      </c>
      <c r="I2017" s="15">
        <v>62</v>
      </c>
      <c r="J2017" s="77">
        <v>3</v>
      </c>
      <c r="K2017" s="92"/>
    </row>
    <row r="2018" spans="1:11" ht="30" x14ac:dyDescent="0.25">
      <c r="A2018" s="14" t="s">
        <v>1505</v>
      </c>
      <c r="B2018" s="14" t="s">
        <v>6856</v>
      </c>
      <c r="C2018" s="14" t="s">
        <v>6857</v>
      </c>
      <c r="D2018" s="16">
        <v>45821</v>
      </c>
      <c r="E2018" s="16">
        <v>45930</v>
      </c>
      <c r="F2018" s="14" t="s">
        <v>6858</v>
      </c>
      <c r="G2018" s="14" t="s">
        <v>5692</v>
      </c>
      <c r="H2018" s="14" t="s">
        <v>152</v>
      </c>
      <c r="I2018" s="15">
        <v>8.1999999999999993</v>
      </c>
      <c r="J2018" s="77">
        <v>2</v>
      </c>
      <c r="K2018" s="92"/>
    </row>
    <row r="2019" spans="1:11" ht="30" x14ac:dyDescent="0.25">
      <c r="A2019" s="14" t="s">
        <v>1505</v>
      </c>
      <c r="B2019" s="14" t="s">
        <v>6856</v>
      </c>
      <c r="C2019" s="14" t="s">
        <v>6859</v>
      </c>
      <c r="D2019" s="16">
        <v>45804</v>
      </c>
      <c r="E2019" s="16">
        <v>45930</v>
      </c>
      <c r="F2019" s="14" t="s">
        <v>5708</v>
      </c>
      <c r="G2019" s="14" t="s">
        <v>3258</v>
      </c>
      <c r="H2019" s="14" t="s">
        <v>6860</v>
      </c>
      <c r="I2019" s="15">
        <v>4.2</v>
      </c>
      <c r="J2019" s="77">
        <v>2</v>
      </c>
      <c r="K2019" s="92"/>
    </row>
    <row r="2020" spans="1:11" ht="30" x14ac:dyDescent="0.25">
      <c r="A2020" s="14" t="s">
        <v>1505</v>
      </c>
      <c r="B2020" s="14" t="s">
        <v>6856</v>
      </c>
      <c r="C2020" s="14" t="s">
        <v>6861</v>
      </c>
      <c r="D2020" s="16" t="s">
        <v>6862</v>
      </c>
      <c r="E2020" s="16">
        <v>45930</v>
      </c>
      <c r="F2020" s="14" t="s">
        <v>6863</v>
      </c>
      <c r="G2020" s="14" t="s">
        <v>6512</v>
      </c>
      <c r="H2020" s="14" t="s">
        <v>6513</v>
      </c>
      <c r="I2020" s="15">
        <v>14.2</v>
      </c>
      <c r="J2020" s="77">
        <v>2</v>
      </c>
      <c r="K2020" s="92"/>
    </row>
    <row r="2021" spans="1:11" ht="30" x14ac:dyDescent="0.25">
      <c r="A2021" s="14" t="s">
        <v>1505</v>
      </c>
      <c r="B2021" s="14" t="s">
        <v>6856</v>
      </c>
      <c r="C2021" s="14" t="s">
        <v>6864</v>
      </c>
      <c r="D2021" s="16">
        <v>45808</v>
      </c>
      <c r="E2021" s="16">
        <v>45930</v>
      </c>
      <c r="F2021" s="14" t="s">
        <v>5714</v>
      </c>
      <c r="G2021" s="14" t="s">
        <v>4779</v>
      </c>
      <c r="H2021" s="14" t="s">
        <v>4780</v>
      </c>
      <c r="I2021" s="15">
        <v>6.8</v>
      </c>
      <c r="J2021" s="77">
        <v>2</v>
      </c>
      <c r="K2021" s="92"/>
    </row>
    <row r="2022" spans="1:11" ht="80" x14ac:dyDescent="0.25">
      <c r="A2022" s="14" t="s">
        <v>1505</v>
      </c>
      <c r="B2022" s="14" t="s">
        <v>6856</v>
      </c>
      <c r="C2022" s="14" t="s">
        <v>6865</v>
      </c>
      <c r="D2022" s="16">
        <v>45830</v>
      </c>
      <c r="E2022" s="16">
        <v>45930</v>
      </c>
      <c r="F2022" s="14" t="s">
        <v>6866</v>
      </c>
      <c r="G2022" s="14"/>
      <c r="H2022" s="14" t="s">
        <v>6867</v>
      </c>
      <c r="I2022" s="15">
        <v>1778</v>
      </c>
      <c r="J2022" s="77">
        <v>2</v>
      </c>
      <c r="K2022" s="92"/>
    </row>
    <row r="2023" spans="1:11" ht="30" x14ac:dyDescent="0.25">
      <c r="A2023" s="14" t="s">
        <v>1505</v>
      </c>
      <c r="B2023" s="14" t="s">
        <v>6856</v>
      </c>
      <c r="C2023" s="14" t="s">
        <v>6868</v>
      </c>
      <c r="D2023" s="16">
        <v>45828</v>
      </c>
      <c r="E2023" s="16">
        <v>45930</v>
      </c>
      <c r="F2023" s="14" t="s">
        <v>6869</v>
      </c>
      <c r="G2023" s="14" t="s">
        <v>3262</v>
      </c>
      <c r="H2023" s="14" t="s">
        <v>3263</v>
      </c>
      <c r="I2023" s="15">
        <v>36.450000000000003</v>
      </c>
      <c r="J2023" s="77">
        <v>2</v>
      </c>
      <c r="K2023" s="92"/>
    </row>
    <row r="2024" spans="1:11" ht="30" x14ac:dyDescent="0.25">
      <c r="A2024" s="14" t="s">
        <v>1505</v>
      </c>
      <c r="B2024" s="14" t="s">
        <v>6856</v>
      </c>
      <c r="C2024" s="14" t="s">
        <v>6870</v>
      </c>
      <c r="D2024" s="16">
        <v>45828</v>
      </c>
      <c r="E2024" s="16">
        <v>45930</v>
      </c>
      <c r="F2024" s="14" t="s">
        <v>5708</v>
      </c>
      <c r="G2024" s="14" t="s">
        <v>4809</v>
      </c>
      <c r="H2024" s="14" t="s">
        <v>4810</v>
      </c>
      <c r="I2024" s="15">
        <v>2.5499999999999998</v>
      </c>
      <c r="J2024" s="77">
        <v>2</v>
      </c>
      <c r="K2024" s="92"/>
    </row>
    <row r="2025" spans="1:11" ht="50" x14ac:dyDescent="0.25">
      <c r="A2025" s="14" t="s">
        <v>1505</v>
      </c>
      <c r="B2025" s="14" t="s">
        <v>6871</v>
      </c>
      <c r="C2025" s="14" t="s">
        <v>6872</v>
      </c>
      <c r="D2025" s="16">
        <v>45847</v>
      </c>
      <c r="E2025" s="16">
        <v>45930</v>
      </c>
      <c r="F2025" s="14" t="s">
        <v>6873</v>
      </c>
      <c r="G2025" s="14" t="s">
        <v>6874</v>
      </c>
      <c r="H2025" s="14" t="s">
        <v>6875</v>
      </c>
      <c r="I2025" s="15">
        <v>410</v>
      </c>
      <c r="J2025" s="77">
        <v>2</v>
      </c>
      <c r="K2025" s="92"/>
    </row>
    <row r="2026" spans="1:11" ht="50" x14ac:dyDescent="0.25">
      <c r="A2026" s="14" t="s">
        <v>1505</v>
      </c>
      <c r="B2026" s="14" t="s">
        <v>6871</v>
      </c>
      <c r="C2026" s="14" t="s">
        <v>6876</v>
      </c>
      <c r="D2026" s="16">
        <v>45847</v>
      </c>
      <c r="E2026" s="16">
        <v>45930</v>
      </c>
      <c r="F2026" s="14" t="s">
        <v>6877</v>
      </c>
      <c r="G2026" s="14" t="s">
        <v>5119</v>
      </c>
      <c r="H2026" s="14" t="s">
        <v>5120</v>
      </c>
      <c r="I2026" s="15">
        <v>550</v>
      </c>
      <c r="J2026" s="77">
        <v>2</v>
      </c>
      <c r="K2026" s="92"/>
    </row>
    <row r="2027" spans="1:11" ht="50" x14ac:dyDescent="0.25">
      <c r="A2027" s="14" t="s">
        <v>1505</v>
      </c>
      <c r="B2027" s="14" t="s">
        <v>6871</v>
      </c>
      <c r="C2027" s="14" t="s">
        <v>4229</v>
      </c>
      <c r="D2027" s="16">
        <v>45848</v>
      </c>
      <c r="E2027" s="16">
        <v>45930</v>
      </c>
      <c r="F2027" s="14" t="s">
        <v>6878</v>
      </c>
      <c r="G2027" s="14" t="s">
        <v>2861</v>
      </c>
      <c r="H2027" s="14" t="s">
        <v>2862</v>
      </c>
      <c r="I2027" s="15">
        <v>343</v>
      </c>
      <c r="J2027" s="77">
        <v>2</v>
      </c>
      <c r="K2027" s="92"/>
    </row>
    <row r="2028" spans="1:11" ht="40" x14ac:dyDescent="0.25">
      <c r="A2028" s="14" t="s">
        <v>1505</v>
      </c>
      <c r="B2028" s="14" t="s">
        <v>6871</v>
      </c>
      <c r="C2028" s="14" t="s">
        <v>6879</v>
      </c>
      <c r="D2028" s="16">
        <v>45895</v>
      </c>
      <c r="E2028" s="16">
        <v>45930</v>
      </c>
      <c r="F2028" s="14" t="s">
        <v>6880</v>
      </c>
      <c r="G2028" s="14" t="s">
        <v>6881</v>
      </c>
      <c r="H2028" s="14" t="s">
        <v>6882</v>
      </c>
      <c r="I2028" s="15">
        <v>282.5</v>
      </c>
      <c r="J2028" s="77">
        <v>2</v>
      </c>
      <c r="K2028" s="92"/>
    </row>
    <row r="2029" spans="1:11" ht="60" x14ac:dyDescent="0.25">
      <c r="A2029" s="14" t="s">
        <v>1505</v>
      </c>
      <c r="B2029" s="14" t="s">
        <v>6871</v>
      </c>
      <c r="C2029" s="14" t="s">
        <v>6883</v>
      </c>
      <c r="D2029" s="16">
        <v>45847</v>
      </c>
      <c r="E2029" s="16">
        <v>45930</v>
      </c>
      <c r="F2029" s="14" t="s">
        <v>6884</v>
      </c>
      <c r="G2029" s="14" t="s">
        <v>6885</v>
      </c>
      <c r="H2029" s="14" t="s">
        <v>6886</v>
      </c>
      <c r="I2029" s="15">
        <v>150</v>
      </c>
      <c r="J2029" s="77">
        <v>2</v>
      </c>
      <c r="K2029" s="92"/>
    </row>
    <row r="2030" spans="1:11" ht="40" x14ac:dyDescent="0.25">
      <c r="A2030" s="14" t="s">
        <v>1505</v>
      </c>
      <c r="B2030" s="14" t="s">
        <v>6871</v>
      </c>
      <c r="C2030" s="14" t="s">
        <v>6887</v>
      </c>
      <c r="D2030" s="16">
        <v>45847</v>
      </c>
      <c r="E2030" s="16">
        <v>45930</v>
      </c>
      <c r="F2030" s="14" t="s">
        <v>6888</v>
      </c>
      <c r="G2030" s="14" t="s">
        <v>2854</v>
      </c>
      <c r="H2030" s="14" t="s">
        <v>2855</v>
      </c>
      <c r="I2030" s="15">
        <v>229</v>
      </c>
      <c r="J2030" s="77">
        <v>2</v>
      </c>
      <c r="K2030" s="92"/>
    </row>
    <row r="2031" spans="1:11" ht="40" x14ac:dyDescent="0.25">
      <c r="A2031" s="14" t="s">
        <v>1505</v>
      </c>
      <c r="B2031" s="14" t="s">
        <v>6871</v>
      </c>
      <c r="C2031" s="14" t="s">
        <v>6889</v>
      </c>
      <c r="D2031" s="16">
        <v>45847</v>
      </c>
      <c r="E2031" s="16">
        <v>45930</v>
      </c>
      <c r="F2031" s="14" t="s">
        <v>6890</v>
      </c>
      <c r="G2031" s="14" t="s">
        <v>2854</v>
      </c>
      <c r="H2031" s="14" t="s">
        <v>2855</v>
      </c>
      <c r="I2031" s="15">
        <v>246</v>
      </c>
      <c r="J2031" s="77">
        <v>2</v>
      </c>
      <c r="K2031" s="92"/>
    </row>
    <row r="2032" spans="1:11" ht="40" x14ac:dyDescent="0.25">
      <c r="A2032" s="14" t="s">
        <v>1505</v>
      </c>
      <c r="B2032" s="14" t="s">
        <v>6871</v>
      </c>
      <c r="C2032" s="14" t="s">
        <v>6891</v>
      </c>
      <c r="D2032" s="16">
        <v>45847</v>
      </c>
      <c r="E2032" s="16">
        <v>45930</v>
      </c>
      <c r="F2032" s="14" t="s">
        <v>6892</v>
      </c>
      <c r="G2032" s="14" t="s">
        <v>1670</v>
      </c>
      <c r="H2032" s="14" t="s">
        <v>6700</v>
      </c>
      <c r="I2032" s="15">
        <v>67.650000000000006</v>
      </c>
      <c r="J2032" s="77">
        <v>2</v>
      </c>
      <c r="K2032" s="92"/>
    </row>
    <row r="2033" spans="1:11" ht="40" x14ac:dyDescent="0.25">
      <c r="A2033" s="14" t="s">
        <v>1505</v>
      </c>
      <c r="B2033" s="14" t="s">
        <v>6871</v>
      </c>
      <c r="C2033" s="14" t="s">
        <v>6893</v>
      </c>
      <c r="D2033" s="16">
        <v>45847</v>
      </c>
      <c r="E2033" s="16">
        <v>45930</v>
      </c>
      <c r="F2033" s="14" t="s">
        <v>6894</v>
      </c>
      <c r="G2033" s="14" t="s">
        <v>6895</v>
      </c>
      <c r="H2033" s="14" t="s">
        <v>6896</v>
      </c>
      <c r="I2033" s="15">
        <v>53.32</v>
      </c>
      <c r="J2033" s="77">
        <v>2</v>
      </c>
      <c r="K2033" s="92"/>
    </row>
    <row r="2034" spans="1:11" ht="40" x14ac:dyDescent="0.25">
      <c r="A2034" s="14" t="s">
        <v>1505</v>
      </c>
      <c r="B2034" s="14" t="s">
        <v>6871</v>
      </c>
      <c r="C2034" s="14" t="s">
        <v>6897</v>
      </c>
      <c r="D2034" s="16">
        <v>45847</v>
      </c>
      <c r="E2034" s="16">
        <v>45930</v>
      </c>
      <c r="F2034" s="14" t="s">
        <v>6898</v>
      </c>
      <c r="G2034" s="14" t="s">
        <v>6895</v>
      </c>
      <c r="H2034" s="14" t="s">
        <v>6896</v>
      </c>
      <c r="I2034" s="15">
        <v>159.52000000000001</v>
      </c>
      <c r="J2034" s="77">
        <v>2</v>
      </c>
      <c r="K2034" s="92"/>
    </row>
    <row r="2035" spans="1:11" ht="40" x14ac:dyDescent="0.25">
      <c r="A2035" s="14" t="s">
        <v>1505</v>
      </c>
      <c r="B2035" s="14" t="s">
        <v>6871</v>
      </c>
      <c r="C2035" s="14" t="s">
        <v>6899</v>
      </c>
      <c r="D2035" s="16">
        <v>45847</v>
      </c>
      <c r="E2035" s="16">
        <v>45930</v>
      </c>
      <c r="F2035" s="14" t="s">
        <v>6900</v>
      </c>
      <c r="G2035" s="14" t="s">
        <v>6901</v>
      </c>
      <c r="H2035" s="14" t="s">
        <v>6902</v>
      </c>
      <c r="I2035" s="15">
        <v>1000</v>
      </c>
      <c r="J2035" s="77">
        <v>2</v>
      </c>
      <c r="K2035" s="92"/>
    </row>
    <row r="2036" spans="1:11" ht="40" x14ac:dyDescent="0.25">
      <c r="A2036" s="14" t="s">
        <v>1505</v>
      </c>
      <c r="B2036" s="14" t="s">
        <v>6871</v>
      </c>
      <c r="C2036" s="14" t="s">
        <v>6903</v>
      </c>
      <c r="D2036" s="16">
        <v>45706</v>
      </c>
      <c r="E2036" s="16">
        <v>45930</v>
      </c>
      <c r="F2036" s="14" t="s">
        <v>6904</v>
      </c>
      <c r="G2036" s="14"/>
      <c r="H2036" s="14" t="s">
        <v>6905</v>
      </c>
      <c r="I2036" s="15">
        <v>1600</v>
      </c>
      <c r="J2036" s="77">
        <v>2</v>
      </c>
      <c r="K2036" s="92"/>
    </row>
    <row r="2037" spans="1:11" ht="50" x14ac:dyDescent="0.25">
      <c r="A2037" s="14" t="s">
        <v>1505</v>
      </c>
      <c r="B2037" s="14" t="s">
        <v>6871</v>
      </c>
      <c r="C2037" s="14" t="s">
        <v>6906</v>
      </c>
      <c r="D2037" s="16">
        <v>45847</v>
      </c>
      <c r="E2037" s="16">
        <v>45930</v>
      </c>
      <c r="F2037" s="14" t="s">
        <v>6907</v>
      </c>
      <c r="G2037" s="14" t="s">
        <v>5119</v>
      </c>
      <c r="H2037" s="14" t="s">
        <v>5120</v>
      </c>
      <c r="I2037" s="15">
        <v>1100</v>
      </c>
      <c r="J2037" s="77">
        <v>2</v>
      </c>
      <c r="K2037" s="92"/>
    </row>
    <row r="2038" spans="1:11" ht="60" x14ac:dyDescent="0.25">
      <c r="A2038" s="14" t="s">
        <v>1505</v>
      </c>
      <c r="B2038" s="14" t="s">
        <v>6871</v>
      </c>
      <c r="C2038" s="14" t="s">
        <v>5271</v>
      </c>
      <c r="D2038" s="16">
        <v>45847</v>
      </c>
      <c r="E2038" s="16">
        <v>45930</v>
      </c>
      <c r="F2038" s="14" t="s">
        <v>6908</v>
      </c>
      <c r="G2038" s="14" t="s">
        <v>6909</v>
      </c>
      <c r="H2038" s="14" t="s">
        <v>6910</v>
      </c>
      <c r="I2038" s="15">
        <v>160</v>
      </c>
      <c r="J2038" s="77">
        <v>2</v>
      </c>
      <c r="K2038" s="92"/>
    </row>
    <row r="2039" spans="1:11" ht="30" x14ac:dyDescent="0.25">
      <c r="A2039" s="14" t="s">
        <v>1505</v>
      </c>
      <c r="B2039" s="14" t="s">
        <v>6871</v>
      </c>
      <c r="C2039" s="14" t="s">
        <v>6911</v>
      </c>
      <c r="D2039" s="16">
        <v>45670</v>
      </c>
      <c r="E2039" s="16">
        <v>45930</v>
      </c>
      <c r="F2039" s="14" t="s">
        <v>6912</v>
      </c>
      <c r="G2039" s="14" t="s">
        <v>6895</v>
      </c>
      <c r="H2039" s="14" t="s">
        <v>6896</v>
      </c>
      <c r="I2039" s="15">
        <v>51.88</v>
      </c>
      <c r="J2039" s="77">
        <v>2</v>
      </c>
      <c r="K2039" s="92"/>
    </row>
    <row r="2040" spans="1:11" ht="30" x14ac:dyDescent="0.25">
      <c r="A2040" s="14" t="s">
        <v>1505</v>
      </c>
      <c r="B2040" s="14" t="s">
        <v>6871</v>
      </c>
      <c r="C2040" s="14" t="s">
        <v>6913</v>
      </c>
      <c r="D2040" s="16">
        <v>45670</v>
      </c>
      <c r="E2040" s="16">
        <v>45930</v>
      </c>
      <c r="F2040" s="14" t="s">
        <v>6914</v>
      </c>
      <c r="G2040" s="14" t="s">
        <v>6895</v>
      </c>
      <c r="H2040" s="14" t="s">
        <v>6896</v>
      </c>
      <c r="I2040" s="15">
        <v>155.38999999999999</v>
      </c>
      <c r="J2040" s="77">
        <v>2</v>
      </c>
      <c r="K2040" s="92"/>
    </row>
    <row r="2041" spans="1:11" ht="30" x14ac:dyDescent="0.25">
      <c r="A2041" s="14" t="s">
        <v>1505</v>
      </c>
      <c r="B2041" s="14" t="s">
        <v>6871</v>
      </c>
      <c r="C2041" s="14" t="s">
        <v>6915</v>
      </c>
      <c r="D2041" s="16">
        <v>45751</v>
      </c>
      <c r="E2041" s="16">
        <v>45930</v>
      </c>
      <c r="F2041" s="14" t="s">
        <v>6916</v>
      </c>
      <c r="G2041" s="14" t="s">
        <v>6895</v>
      </c>
      <c r="H2041" s="14" t="s">
        <v>6896</v>
      </c>
      <c r="I2041" s="15">
        <v>54.76</v>
      </c>
      <c r="J2041" s="77">
        <v>2</v>
      </c>
      <c r="K2041" s="92"/>
    </row>
    <row r="2042" spans="1:11" ht="30" x14ac:dyDescent="0.25">
      <c r="A2042" s="14" t="s">
        <v>1505</v>
      </c>
      <c r="B2042" s="14" t="s">
        <v>6871</v>
      </c>
      <c r="C2042" s="14" t="s">
        <v>6917</v>
      </c>
      <c r="D2042" s="16">
        <v>45751</v>
      </c>
      <c r="E2042" s="16">
        <v>45930</v>
      </c>
      <c r="F2042" s="14" t="s">
        <v>6918</v>
      </c>
      <c r="G2042" s="14" t="s">
        <v>6895</v>
      </c>
      <c r="H2042" s="14" t="s">
        <v>6896</v>
      </c>
      <c r="I2042" s="15">
        <v>163.65</v>
      </c>
      <c r="J2042" s="77">
        <v>2</v>
      </c>
      <c r="K2042" s="92"/>
    </row>
    <row r="2043" spans="1:11" ht="30" x14ac:dyDescent="0.25">
      <c r="A2043" s="14" t="s">
        <v>1505</v>
      </c>
      <c r="B2043" s="14" t="s">
        <v>6871</v>
      </c>
      <c r="C2043" s="14" t="s">
        <v>6868</v>
      </c>
      <c r="D2043" s="16">
        <v>45816</v>
      </c>
      <c r="E2043" s="16">
        <v>45930</v>
      </c>
      <c r="F2043" s="14" t="s">
        <v>6919</v>
      </c>
      <c r="G2043" s="14" t="s">
        <v>6920</v>
      </c>
      <c r="H2043" s="14" t="s">
        <v>6921</v>
      </c>
      <c r="I2043" s="15">
        <v>120</v>
      </c>
      <c r="J2043" s="77">
        <v>2</v>
      </c>
      <c r="K2043" s="92"/>
    </row>
    <row r="2044" spans="1:11" ht="80" x14ac:dyDescent="0.25">
      <c r="A2044" s="14" t="s">
        <v>1505</v>
      </c>
      <c r="B2044" s="14" t="s">
        <v>6922</v>
      </c>
      <c r="C2044" s="14" t="s">
        <v>6923</v>
      </c>
      <c r="D2044" s="16">
        <v>45701</v>
      </c>
      <c r="E2044" s="16">
        <v>45930</v>
      </c>
      <c r="F2044" s="14" t="s">
        <v>6924</v>
      </c>
      <c r="G2044" s="14"/>
      <c r="H2044" s="14" t="s">
        <v>6715</v>
      </c>
      <c r="I2044" s="15">
        <v>720.8</v>
      </c>
      <c r="J2044" s="77">
        <v>3</v>
      </c>
      <c r="K2044" s="92"/>
    </row>
    <row r="2045" spans="1:11" ht="90" x14ac:dyDescent="0.25">
      <c r="A2045" s="14" t="s">
        <v>1505</v>
      </c>
      <c r="B2045" s="14" t="s">
        <v>6922</v>
      </c>
      <c r="C2045" s="14" t="s">
        <v>6923</v>
      </c>
      <c r="D2045" s="16">
        <v>45701</v>
      </c>
      <c r="E2045" s="16">
        <v>45930</v>
      </c>
      <c r="F2045" s="14" t="s">
        <v>6925</v>
      </c>
      <c r="G2045" s="14"/>
      <c r="H2045" s="14" t="s">
        <v>6715</v>
      </c>
      <c r="I2045" s="15">
        <v>1183.44</v>
      </c>
      <c r="J2045" s="77">
        <v>2</v>
      </c>
      <c r="K2045" s="92"/>
    </row>
    <row r="2046" spans="1:11" ht="20" x14ac:dyDescent="0.25">
      <c r="A2046" s="14" t="s">
        <v>1505</v>
      </c>
      <c r="B2046" s="14" t="s">
        <v>6926</v>
      </c>
      <c r="C2046" s="14" t="s">
        <v>6927</v>
      </c>
      <c r="D2046" s="16">
        <v>45930</v>
      </c>
      <c r="E2046" s="16"/>
      <c r="F2046" s="14" t="s">
        <v>6928</v>
      </c>
      <c r="G2046" s="14" t="s">
        <v>4103</v>
      </c>
      <c r="H2046" s="14" t="s">
        <v>4104</v>
      </c>
      <c r="I2046" s="15">
        <v>1876</v>
      </c>
      <c r="J2046" s="77">
        <v>2</v>
      </c>
      <c r="K2046" s="92"/>
    </row>
    <row r="2047" spans="1:11" ht="20" x14ac:dyDescent="0.25">
      <c r="A2047" s="14" t="s">
        <v>1505</v>
      </c>
      <c r="B2047" s="14" t="s">
        <v>6929</v>
      </c>
      <c r="C2047" s="14" t="s">
        <v>6930</v>
      </c>
      <c r="D2047" s="16">
        <v>45930</v>
      </c>
      <c r="E2047" s="16"/>
      <c r="F2047" s="14" t="s">
        <v>6931</v>
      </c>
      <c r="G2047" s="14" t="s">
        <v>2212</v>
      </c>
      <c r="H2047" s="14" t="s">
        <v>3489</v>
      </c>
      <c r="I2047" s="15">
        <v>66.5</v>
      </c>
      <c r="J2047" s="77">
        <v>3</v>
      </c>
      <c r="K2047" s="92"/>
    </row>
    <row r="2048" spans="1:11" ht="30" x14ac:dyDescent="0.25">
      <c r="A2048" s="14" t="s">
        <v>1505</v>
      </c>
      <c r="B2048" s="14" t="s">
        <v>6932</v>
      </c>
      <c r="C2048" s="14" t="s">
        <v>6933</v>
      </c>
      <c r="D2048" s="16">
        <v>45930</v>
      </c>
      <c r="E2048" s="16"/>
      <c r="F2048" s="14" t="s">
        <v>6934</v>
      </c>
      <c r="G2048" s="14" t="s">
        <v>4539</v>
      </c>
      <c r="H2048" s="14" t="s">
        <v>2980</v>
      </c>
      <c r="I2048" s="15">
        <v>23833.63</v>
      </c>
      <c r="J2048" s="77">
        <v>5</v>
      </c>
      <c r="K2048" s="92"/>
    </row>
    <row r="2049" spans="1:11" ht="20" x14ac:dyDescent="0.25">
      <c r="A2049" s="14" t="s">
        <v>1505</v>
      </c>
      <c r="B2049" s="14" t="s">
        <v>6935</v>
      </c>
      <c r="C2049" s="14" t="s">
        <v>6935</v>
      </c>
      <c r="D2049" s="16">
        <v>45953</v>
      </c>
      <c r="E2049" s="16"/>
      <c r="F2049" s="14" t="s">
        <v>6936</v>
      </c>
      <c r="G2049" s="14"/>
      <c r="H2049" s="14" t="s">
        <v>1534</v>
      </c>
      <c r="I2049" s="15">
        <v>5481.73</v>
      </c>
      <c r="J2049" s="77">
        <v>5</v>
      </c>
      <c r="K2049" s="92"/>
    </row>
    <row r="2050" spans="1:11" ht="20" x14ac:dyDescent="0.25">
      <c r="A2050" s="14" t="s">
        <v>1505</v>
      </c>
      <c r="B2050" s="14" t="s">
        <v>6937</v>
      </c>
      <c r="C2050" s="14" t="s">
        <v>6938</v>
      </c>
      <c r="D2050" s="16">
        <v>45930</v>
      </c>
      <c r="E2050" s="16"/>
      <c r="F2050" s="14" t="s">
        <v>6939</v>
      </c>
      <c r="G2050" s="14" t="s">
        <v>2212</v>
      </c>
      <c r="H2050" s="14" t="s">
        <v>3489</v>
      </c>
      <c r="I2050" s="15">
        <v>5</v>
      </c>
      <c r="J2050" s="77">
        <v>3</v>
      </c>
      <c r="K2050" s="92"/>
    </row>
    <row r="2051" spans="1:11" ht="70" x14ac:dyDescent="0.25">
      <c r="A2051" s="14" t="s">
        <v>1505</v>
      </c>
      <c r="B2051" s="14" t="s">
        <v>6940</v>
      </c>
      <c r="C2051" s="14" t="s">
        <v>6940</v>
      </c>
      <c r="D2051" s="16">
        <v>45930</v>
      </c>
      <c r="E2051" s="16"/>
      <c r="F2051" s="14" t="s">
        <v>6941</v>
      </c>
      <c r="G2051" s="14"/>
      <c r="H2051" s="14" t="s">
        <v>6942</v>
      </c>
      <c r="I2051" s="15">
        <v>2891.25</v>
      </c>
      <c r="J2051" s="77">
        <v>3</v>
      </c>
      <c r="K2051" s="92"/>
    </row>
    <row r="2052" spans="1:11" ht="20" x14ac:dyDescent="0.25">
      <c r="A2052" s="14" t="s">
        <v>1505</v>
      </c>
      <c r="B2052" s="14" t="s">
        <v>6943</v>
      </c>
      <c r="C2052" s="14" t="s">
        <v>6944</v>
      </c>
      <c r="D2052" s="16">
        <v>45930</v>
      </c>
      <c r="E2052" s="16"/>
      <c r="F2052" s="14" t="s">
        <v>6945</v>
      </c>
      <c r="G2052" s="14" t="s">
        <v>6946</v>
      </c>
      <c r="H2052" s="14" t="s">
        <v>6947</v>
      </c>
      <c r="I2052" s="15">
        <v>40</v>
      </c>
      <c r="J2052" s="77">
        <v>5</v>
      </c>
      <c r="K2052" s="92"/>
    </row>
    <row r="2053" spans="1:11" ht="12.5" x14ac:dyDescent="0.25">
      <c r="A2053" s="14" t="s">
        <v>1505</v>
      </c>
      <c r="B2053" s="14" t="s">
        <v>6948</v>
      </c>
      <c r="C2053" s="14" t="s">
        <v>6949</v>
      </c>
      <c r="D2053" s="16">
        <v>45930</v>
      </c>
      <c r="E2053" s="16"/>
      <c r="F2053" s="14" t="s">
        <v>1593</v>
      </c>
      <c r="G2053" s="14" t="s">
        <v>1583</v>
      </c>
      <c r="H2053" s="14" t="s">
        <v>1584</v>
      </c>
      <c r="I2053" s="15">
        <v>7</v>
      </c>
      <c r="J2053" s="77">
        <v>4</v>
      </c>
      <c r="K2053" s="92"/>
    </row>
    <row r="2054" spans="1:11" ht="12.5" x14ac:dyDescent="0.25">
      <c r="A2054" s="14" t="s">
        <v>1505</v>
      </c>
      <c r="B2054" s="14" t="s">
        <v>6950</v>
      </c>
      <c r="C2054" s="14" t="s">
        <v>6951</v>
      </c>
      <c r="D2054" s="16">
        <v>45930</v>
      </c>
      <c r="E2054" s="16"/>
      <c r="F2054" s="14" t="s">
        <v>2677</v>
      </c>
      <c r="G2054" s="14" t="s">
        <v>1583</v>
      </c>
      <c r="H2054" s="14" t="s">
        <v>1584</v>
      </c>
      <c r="I2054" s="15">
        <v>0.2</v>
      </c>
      <c r="J2054" s="77">
        <v>4</v>
      </c>
      <c r="K2054" s="92"/>
    </row>
    <row r="2055" spans="1:11" ht="12.5" x14ac:dyDescent="0.25">
      <c r="A2055" s="14" t="s">
        <v>1505</v>
      </c>
      <c r="B2055" s="14" t="s">
        <v>6952</v>
      </c>
      <c r="C2055" s="14" t="s">
        <v>6953</v>
      </c>
      <c r="D2055" s="16">
        <v>45930</v>
      </c>
      <c r="E2055" s="16"/>
      <c r="F2055" s="14" t="s">
        <v>2674</v>
      </c>
      <c r="G2055" s="14" t="s">
        <v>1583</v>
      </c>
      <c r="H2055" s="14" t="s">
        <v>1584</v>
      </c>
      <c r="I2055" s="15">
        <v>90</v>
      </c>
      <c r="J2055" s="77">
        <v>4</v>
      </c>
      <c r="K2055" s="92"/>
    </row>
    <row r="2056" spans="1:11" ht="40" x14ac:dyDescent="0.25">
      <c r="A2056" s="14" t="s">
        <v>1505</v>
      </c>
      <c r="B2056" s="14" t="s">
        <v>6954</v>
      </c>
      <c r="C2056" s="14" t="s">
        <v>6955</v>
      </c>
      <c r="D2056" s="16">
        <v>45706</v>
      </c>
      <c r="E2056" s="16">
        <v>45931</v>
      </c>
      <c r="F2056" s="14" t="s">
        <v>6956</v>
      </c>
      <c r="G2056" s="14" t="s">
        <v>2421</v>
      </c>
      <c r="H2056" s="14" t="s">
        <v>2422</v>
      </c>
      <c r="I2056" s="15">
        <v>18.36</v>
      </c>
      <c r="J2056" s="77">
        <v>3</v>
      </c>
      <c r="K2056" s="92"/>
    </row>
    <row r="2057" spans="1:11" ht="30" x14ac:dyDescent="0.25">
      <c r="A2057" s="14" t="s">
        <v>1505</v>
      </c>
      <c r="B2057" s="14" t="s">
        <v>6954</v>
      </c>
      <c r="C2057" s="14" t="s">
        <v>6957</v>
      </c>
      <c r="D2057" s="16">
        <v>45715</v>
      </c>
      <c r="E2057" s="16">
        <v>45931</v>
      </c>
      <c r="F2057" s="14" t="s">
        <v>6958</v>
      </c>
      <c r="G2057" s="14" t="s">
        <v>4530</v>
      </c>
      <c r="H2057" s="14" t="s">
        <v>4531</v>
      </c>
      <c r="I2057" s="15">
        <v>239.95</v>
      </c>
      <c r="J2057" s="77">
        <v>3</v>
      </c>
      <c r="K2057" s="92"/>
    </row>
    <row r="2058" spans="1:11" ht="30" x14ac:dyDescent="0.25">
      <c r="A2058" s="14" t="s">
        <v>1505</v>
      </c>
      <c r="B2058" s="14" t="s">
        <v>6954</v>
      </c>
      <c r="C2058" s="14" t="s">
        <v>6959</v>
      </c>
      <c r="D2058" s="16">
        <v>45742</v>
      </c>
      <c r="E2058" s="16">
        <v>45931</v>
      </c>
      <c r="F2058" s="14" t="s">
        <v>6960</v>
      </c>
      <c r="G2058" s="14" t="s">
        <v>2421</v>
      </c>
      <c r="H2058" s="14" t="s">
        <v>2422</v>
      </c>
      <c r="I2058" s="15">
        <v>165.69</v>
      </c>
      <c r="J2058" s="77">
        <v>3</v>
      </c>
      <c r="K2058" s="92"/>
    </row>
    <row r="2059" spans="1:11" ht="60" x14ac:dyDescent="0.25">
      <c r="A2059" s="14" t="s">
        <v>1505</v>
      </c>
      <c r="B2059" s="14" t="s">
        <v>6961</v>
      </c>
      <c r="C2059" s="14" t="s">
        <v>1678</v>
      </c>
      <c r="D2059" s="16">
        <v>45692</v>
      </c>
      <c r="E2059" s="16">
        <v>45931</v>
      </c>
      <c r="F2059" s="14" t="s">
        <v>6962</v>
      </c>
      <c r="G2059" s="14" t="s">
        <v>6963</v>
      </c>
      <c r="H2059" s="14" t="s">
        <v>6964</v>
      </c>
      <c r="I2059" s="15">
        <v>293</v>
      </c>
      <c r="J2059" s="77">
        <v>3</v>
      </c>
      <c r="K2059" s="92"/>
    </row>
    <row r="2060" spans="1:11" ht="50" x14ac:dyDescent="0.25">
      <c r="A2060" s="14" t="s">
        <v>1505</v>
      </c>
      <c r="B2060" s="14" t="s">
        <v>6965</v>
      </c>
      <c r="C2060" s="14" t="s">
        <v>2473</v>
      </c>
      <c r="D2060" s="16">
        <v>45888</v>
      </c>
      <c r="E2060" s="16">
        <v>45931</v>
      </c>
      <c r="F2060" s="14" t="s">
        <v>6966</v>
      </c>
      <c r="G2060" s="14" t="s">
        <v>3406</v>
      </c>
      <c r="H2060" s="14" t="s">
        <v>3407</v>
      </c>
      <c r="I2060" s="15">
        <v>1614</v>
      </c>
      <c r="J2060" s="77">
        <v>2</v>
      </c>
      <c r="K2060" s="92"/>
    </row>
    <row r="2061" spans="1:11" ht="70" x14ac:dyDescent="0.25">
      <c r="A2061" s="14" t="s">
        <v>1505</v>
      </c>
      <c r="B2061" s="14" t="s">
        <v>6967</v>
      </c>
      <c r="C2061" s="14" t="s">
        <v>6967</v>
      </c>
      <c r="D2061" s="16">
        <v>45931</v>
      </c>
      <c r="E2061" s="16"/>
      <c r="F2061" s="14" t="s">
        <v>6968</v>
      </c>
      <c r="G2061" s="14"/>
      <c r="H2061" s="14" t="s">
        <v>6969</v>
      </c>
      <c r="I2061" s="15">
        <v>72.22</v>
      </c>
      <c r="J2061" s="77">
        <v>3</v>
      </c>
      <c r="K2061" s="92"/>
    </row>
    <row r="2062" spans="1:11" ht="40" x14ac:dyDescent="0.25">
      <c r="A2062" s="14" t="s">
        <v>1505</v>
      </c>
      <c r="B2062" s="14" t="s">
        <v>6970</v>
      </c>
      <c r="C2062" s="14" t="s">
        <v>6971</v>
      </c>
      <c r="D2062" s="16">
        <v>45866</v>
      </c>
      <c r="E2062" s="16">
        <v>45931</v>
      </c>
      <c r="F2062" s="14" t="s">
        <v>6972</v>
      </c>
      <c r="G2062" s="14" t="s">
        <v>4301</v>
      </c>
      <c r="H2062" s="14" t="s">
        <v>4302</v>
      </c>
      <c r="I2062" s="15">
        <v>114.8</v>
      </c>
      <c r="J2062" s="77">
        <v>2</v>
      </c>
      <c r="K2062" s="92"/>
    </row>
    <row r="2063" spans="1:11" ht="50" x14ac:dyDescent="0.25">
      <c r="A2063" s="14" t="s">
        <v>1505</v>
      </c>
      <c r="B2063" s="14" t="s">
        <v>6973</v>
      </c>
      <c r="C2063" s="14" t="s">
        <v>6974</v>
      </c>
      <c r="D2063" s="16">
        <v>45811</v>
      </c>
      <c r="E2063" s="16">
        <v>45931</v>
      </c>
      <c r="F2063" s="14" t="s">
        <v>6975</v>
      </c>
      <c r="G2063" s="14" t="s">
        <v>4539</v>
      </c>
      <c r="H2063" s="14" t="s">
        <v>2980</v>
      </c>
      <c r="I2063" s="15">
        <v>696</v>
      </c>
      <c r="J2063" s="77">
        <v>2</v>
      </c>
      <c r="K2063" s="92"/>
    </row>
    <row r="2064" spans="1:11" ht="50" x14ac:dyDescent="0.25">
      <c r="A2064" s="14" t="s">
        <v>1505</v>
      </c>
      <c r="B2064" s="14" t="s">
        <v>6973</v>
      </c>
      <c r="C2064" s="14" t="s">
        <v>6976</v>
      </c>
      <c r="D2064" s="16">
        <v>45811</v>
      </c>
      <c r="E2064" s="16">
        <v>45931</v>
      </c>
      <c r="F2064" s="14" t="s">
        <v>6975</v>
      </c>
      <c r="G2064" s="14" t="s">
        <v>4539</v>
      </c>
      <c r="H2064" s="14" t="s">
        <v>2980</v>
      </c>
      <c r="I2064" s="15">
        <v>1055</v>
      </c>
      <c r="J2064" s="77">
        <v>2</v>
      </c>
      <c r="K2064" s="92"/>
    </row>
    <row r="2065" spans="1:11" ht="50" x14ac:dyDescent="0.25">
      <c r="A2065" s="14" t="s">
        <v>1505</v>
      </c>
      <c r="B2065" s="14" t="s">
        <v>6973</v>
      </c>
      <c r="C2065" s="14" t="s">
        <v>6977</v>
      </c>
      <c r="D2065" s="16">
        <v>45848</v>
      </c>
      <c r="E2065" s="16">
        <v>45931</v>
      </c>
      <c r="F2065" s="14" t="s">
        <v>6978</v>
      </c>
      <c r="G2065" s="14" t="s">
        <v>6979</v>
      </c>
      <c r="H2065" s="14" t="s">
        <v>6980</v>
      </c>
      <c r="I2065" s="15">
        <v>586</v>
      </c>
      <c r="J2065" s="77">
        <v>2</v>
      </c>
      <c r="K2065" s="92"/>
    </row>
    <row r="2066" spans="1:11" ht="120" x14ac:dyDescent="0.25">
      <c r="A2066" s="14" t="s">
        <v>1505</v>
      </c>
      <c r="B2066" s="14" t="s">
        <v>6981</v>
      </c>
      <c r="C2066" s="14" t="s">
        <v>6981</v>
      </c>
      <c r="D2066" s="16">
        <v>45931</v>
      </c>
      <c r="E2066" s="16"/>
      <c r="F2066" s="14" t="s">
        <v>6982</v>
      </c>
      <c r="G2066" s="14"/>
      <c r="H2066" s="14" t="s">
        <v>6983</v>
      </c>
      <c r="I2066" s="15">
        <v>13457.25</v>
      </c>
      <c r="J2066" s="77">
        <v>5</v>
      </c>
      <c r="K2066" s="92"/>
    </row>
    <row r="2067" spans="1:11" ht="70" x14ac:dyDescent="0.25">
      <c r="A2067" s="14" t="s">
        <v>1505</v>
      </c>
      <c r="B2067" s="14" t="s">
        <v>6984</v>
      </c>
      <c r="C2067" s="14" t="s">
        <v>6984</v>
      </c>
      <c r="D2067" s="16">
        <v>45931</v>
      </c>
      <c r="E2067" s="16"/>
      <c r="F2067" s="14" t="s">
        <v>6985</v>
      </c>
      <c r="G2067" s="14"/>
      <c r="H2067" s="14" t="s">
        <v>6986</v>
      </c>
      <c r="I2067" s="15">
        <v>122.54</v>
      </c>
      <c r="J2067" s="77">
        <v>2</v>
      </c>
      <c r="K2067" s="92"/>
    </row>
    <row r="2068" spans="1:11" ht="70" x14ac:dyDescent="0.25">
      <c r="A2068" s="14" t="s">
        <v>1505</v>
      </c>
      <c r="B2068" s="14" t="s">
        <v>6987</v>
      </c>
      <c r="C2068" s="14" t="s">
        <v>6987</v>
      </c>
      <c r="D2068" s="16">
        <v>45931</v>
      </c>
      <c r="E2068" s="16"/>
      <c r="F2068" s="14" t="s">
        <v>6985</v>
      </c>
      <c r="G2068" s="14"/>
      <c r="H2068" s="14" t="s">
        <v>6988</v>
      </c>
      <c r="I2068" s="15">
        <v>122.54</v>
      </c>
      <c r="J2068" s="77">
        <v>2</v>
      </c>
      <c r="K2068" s="92"/>
    </row>
    <row r="2069" spans="1:11" ht="60" x14ac:dyDescent="0.25">
      <c r="A2069" s="14" t="s">
        <v>1505</v>
      </c>
      <c r="B2069" s="14" t="s">
        <v>6989</v>
      </c>
      <c r="C2069" s="14" t="s">
        <v>6990</v>
      </c>
      <c r="D2069" s="16">
        <v>45885</v>
      </c>
      <c r="E2069" s="16">
        <v>45931</v>
      </c>
      <c r="F2069" s="14" t="s">
        <v>6991</v>
      </c>
      <c r="G2069" s="14" t="s">
        <v>6992</v>
      </c>
      <c r="H2069" s="14" t="s">
        <v>6993</v>
      </c>
      <c r="I2069" s="15">
        <v>8439</v>
      </c>
      <c r="J2069" s="77">
        <v>2</v>
      </c>
      <c r="K2069" s="92"/>
    </row>
    <row r="2070" spans="1:11" ht="70" x14ac:dyDescent="0.25">
      <c r="A2070" s="14" t="s">
        <v>1505</v>
      </c>
      <c r="B2070" s="14" t="s">
        <v>6994</v>
      </c>
      <c r="C2070" s="14" t="s">
        <v>6994</v>
      </c>
      <c r="D2070" s="16">
        <v>45931</v>
      </c>
      <c r="E2070" s="16"/>
      <c r="F2070" s="14" t="s">
        <v>6995</v>
      </c>
      <c r="G2070" s="14"/>
      <c r="H2070" s="14" t="s">
        <v>6996</v>
      </c>
      <c r="I2070" s="15">
        <v>224.96</v>
      </c>
      <c r="J2070" s="77">
        <v>2</v>
      </c>
      <c r="K2070" s="92"/>
    </row>
    <row r="2071" spans="1:11" ht="50" x14ac:dyDescent="0.25">
      <c r="A2071" s="14" t="s">
        <v>1505</v>
      </c>
      <c r="B2071" s="14" t="s">
        <v>6997</v>
      </c>
      <c r="C2071" s="14" t="s">
        <v>6997</v>
      </c>
      <c r="D2071" s="16">
        <v>45931</v>
      </c>
      <c r="E2071" s="16"/>
      <c r="F2071" s="14" t="s">
        <v>6998</v>
      </c>
      <c r="G2071" s="14"/>
      <c r="H2071" s="14" t="s">
        <v>4659</v>
      </c>
      <c r="I2071" s="15">
        <v>11.25</v>
      </c>
      <c r="J2071" s="77">
        <v>3</v>
      </c>
      <c r="K2071" s="92"/>
    </row>
    <row r="2072" spans="1:11" ht="50" x14ac:dyDescent="0.25">
      <c r="A2072" s="14" t="s">
        <v>1505</v>
      </c>
      <c r="B2072" s="14" t="s">
        <v>6999</v>
      </c>
      <c r="C2072" s="14" t="s">
        <v>6999</v>
      </c>
      <c r="D2072" s="16">
        <v>45931</v>
      </c>
      <c r="E2072" s="16"/>
      <c r="F2072" s="14" t="s">
        <v>7000</v>
      </c>
      <c r="G2072" s="14"/>
      <c r="H2072" s="14" t="s">
        <v>4659</v>
      </c>
      <c r="I2072" s="15">
        <v>11.25</v>
      </c>
      <c r="J2072" s="77">
        <v>3</v>
      </c>
      <c r="K2072" s="92"/>
    </row>
    <row r="2073" spans="1:11" ht="50" x14ac:dyDescent="0.25">
      <c r="A2073" s="14" t="s">
        <v>1505</v>
      </c>
      <c r="B2073" s="14" t="s">
        <v>7001</v>
      </c>
      <c r="C2073" s="14" t="s">
        <v>7001</v>
      </c>
      <c r="D2073" s="16">
        <v>45931</v>
      </c>
      <c r="E2073" s="16"/>
      <c r="F2073" s="14" t="s">
        <v>7002</v>
      </c>
      <c r="G2073" s="14"/>
      <c r="H2073" s="14" t="s">
        <v>4659</v>
      </c>
      <c r="I2073" s="15">
        <v>11.25</v>
      </c>
      <c r="J2073" s="77">
        <v>3</v>
      </c>
      <c r="K2073" s="92"/>
    </row>
    <row r="2074" spans="1:11" ht="50" x14ac:dyDescent="0.25">
      <c r="A2074" s="14" t="s">
        <v>1505</v>
      </c>
      <c r="B2074" s="14" t="s">
        <v>7003</v>
      </c>
      <c r="C2074" s="14" t="s">
        <v>7003</v>
      </c>
      <c r="D2074" s="16">
        <v>45931</v>
      </c>
      <c r="E2074" s="16"/>
      <c r="F2074" s="14" t="s">
        <v>7004</v>
      </c>
      <c r="G2074" s="14"/>
      <c r="H2074" s="14" t="s">
        <v>3838</v>
      </c>
      <c r="I2074" s="15">
        <v>11.25</v>
      </c>
      <c r="J2074" s="77">
        <v>3</v>
      </c>
      <c r="K2074" s="92"/>
    </row>
    <row r="2075" spans="1:11" ht="40" x14ac:dyDescent="0.25">
      <c r="A2075" s="14" t="s">
        <v>1505</v>
      </c>
      <c r="B2075" s="14" t="s">
        <v>7005</v>
      </c>
      <c r="C2075" s="14" t="s">
        <v>7006</v>
      </c>
      <c r="D2075" s="16">
        <v>45864</v>
      </c>
      <c r="E2075" s="16">
        <v>45931</v>
      </c>
      <c r="F2075" s="14" t="s">
        <v>7007</v>
      </c>
      <c r="G2075" s="14" t="s">
        <v>6901</v>
      </c>
      <c r="H2075" s="14" t="s">
        <v>6902</v>
      </c>
      <c r="I2075" s="15">
        <v>1068</v>
      </c>
      <c r="J2075" s="77">
        <v>2</v>
      </c>
      <c r="K2075" s="92"/>
    </row>
    <row r="2076" spans="1:11" ht="100" x14ac:dyDescent="0.25">
      <c r="A2076" s="14" t="s">
        <v>1505</v>
      </c>
      <c r="B2076" s="14" t="s">
        <v>7008</v>
      </c>
      <c r="C2076" s="14" t="s">
        <v>7008</v>
      </c>
      <c r="D2076" s="16">
        <v>45931</v>
      </c>
      <c r="E2076" s="16"/>
      <c r="F2076" s="14" t="s">
        <v>7009</v>
      </c>
      <c r="G2076" s="14"/>
      <c r="H2076" s="14" t="s">
        <v>4975</v>
      </c>
      <c r="I2076" s="15">
        <v>63.2</v>
      </c>
      <c r="J2076" s="77">
        <v>2</v>
      </c>
      <c r="K2076" s="92"/>
    </row>
    <row r="2077" spans="1:11" ht="90" x14ac:dyDescent="0.25">
      <c r="A2077" s="14" t="s">
        <v>1505</v>
      </c>
      <c r="B2077" s="14" t="s">
        <v>7008</v>
      </c>
      <c r="C2077" s="14" t="s">
        <v>7010</v>
      </c>
      <c r="D2077" s="16">
        <v>45746</v>
      </c>
      <c r="E2077" s="16">
        <v>45931</v>
      </c>
      <c r="F2077" s="14" t="s">
        <v>7011</v>
      </c>
      <c r="G2077" s="14"/>
      <c r="H2077" s="14" t="s">
        <v>2450</v>
      </c>
      <c r="I2077" s="15">
        <v>82.62</v>
      </c>
      <c r="J2077" s="77">
        <v>2</v>
      </c>
      <c r="K2077" s="92"/>
    </row>
    <row r="2078" spans="1:11" ht="90" x14ac:dyDescent="0.25">
      <c r="A2078" s="14" t="s">
        <v>1505</v>
      </c>
      <c r="B2078" s="14" t="s">
        <v>7008</v>
      </c>
      <c r="C2078" s="14" t="s">
        <v>7012</v>
      </c>
      <c r="D2078" s="16">
        <v>45746</v>
      </c>
      <c r="E2078" s="16">
        <v>45931</v>
      </c>
      <c r="F2078" s="14" t="s">
        <v>7013</v>
      </c>
      <c r="G2078" s="14"/>
      <c r="H2078" s="14" t="s">
        <v>2450</v>
      </c>
      <c r="I2078" s="15">
        <v>54.18</v>
      </c>
      <c r="J2078" s="77">
        <v>2</v>
      </c>
      <c r="K2078" s="92"/>
    </row>
    <row r="2079" spans="1:11" ht="30" x14ac:dyDescent="0.25">
      <c r="A2079" s="14" t="s">
        <v>1505</v>
      </c>
      <c r="B2079" s="14" t="s">
        <v>7014</v>
      </c>
      <c r="C2079" s="14" t="s">
        <v>7015</v>
      </c>
      <c r="D2079" s="16">
        <v>45719</v>
      </c>
      <c r="E2079" s="16">
        <v>45931</v>
      </c>
      <c r="F2079" s="14" t="s">
        <v>7016</v>
      </c>
      <c r="G2079" s="14" t="s">
        <v>7017</v>
      </c>
      <c r="H2079" s="14" t="s">
        <v>7018</v>
      </c>
      <c r="I2079" s="15">
        <v>500</v>
      </c>
      <c r="J2079" s="77">
        <v>3</v>
      </c>
      <c r="K2079" s="92"/>
    </row>
    <row r="2080" spans="1:11" ht="40" x14ac:dyDescent="0.25">
      <c r="A2080" s="14" t="s">
        <v>1505</v>
      </c>
      <c r="B2080" s="14" t="s">
        <v>7014</v>
      </c>
      <c r="C2080" s="14" t="s">
        <v>7019</v>
      </c>
      <c r="D2080" s="16">
        <v>45722</v>
      </c>
      <c r="E2080" s="16">
        <v>45931</v>
      </c>
      <c r="F2080" s="14" t="s">
        <v>7020</v>
      </c>
      <c r="G2080" s="14" t="s">
        <v>2607</v>
      </c>
      <c r="H2080" s="14" t="s">
        <v>2608</v>
      </c>
      <c r="I2080" s="15">
        <v>47</v>
      </c>
      <c r="J2080" s="77">
        <v>3</v>
      </c>
      <c r="K2080" s="92"/>
    </row>
    <row r="2081" spans="1:11" ht="40" x14ac:dyDescent="0.25">
      <c r="A2081" s="14" t="s">
        <v>1505</v>
      </c>
      <c r="B2081" s="14" t="s">
        <v>7021</v>
      </c>
      <c r="C2081" s="14" t="s">
        <v>7022</v>
      </c>
      <c r="D2081" s="16">
        <v>45728</v>
      </c>
      <c r="E2081" s="16">
        <v>45931</v>
      </c>
      <c r="F2081" s="14" t="s">
        <v>7023</v>
      </c>
      <c r="G2081" s="14" t="s">
        <v>7024</v>
      </c>
      <c r="H2081" s="14" t="s">
        <v>7025</v>
      </c>
      <c r="I2081" s="15">
        <v>110</v>
      </c>
      <c r="J2081" s="77">
        <v>3</v>
      </c>
      <c r="K2081" s="92"/>
    </row>
    <row r="2082" spans="1:11" ht="50" x14ac:dyDescent="0.25">
      <c r="A2082" s="14" t="s">
        <v>1505</v>
      </c>
      <c r="B2082" s="14" t="s">
        <v>7026</v>
      </c>
      <c r="C2082" s="14" t="s">
        <v>7027</v>
      </c>
      <c r="D2082" s="16">
        <v>45704</v>
      </c>
      <c r="E2082" s="16">
        <v>45931</v>
      </c>
      <c r="F2082" s="14" t="s">
        <v>7028</v>
      </c>
      <c r="G2082" s="14" t="s">
        <v>7029</v>
      </c>
      <c r="H2082" s="14" t="s">
        <v>7030</v>
      </c>
      <c r="I2082" s="15">
        <v>880</v>
      </c>
      <c r="J2082" s="77">
        <v>3</v>
      </c>
      <c r="K2082" s="92"/>
    </row>
    <row r="2083" spans="1:11" ht="50" x14ac:dyDescent="0.25">
      <c r="A2083" s="14" t="s">
        <v>1505</v>
      </c>
      <c r="B2083" s="14" t="s">
        <v>7026</v>
      </c>
      <c r="C2083" s="14" t="s">
        <v>7031</v>
      </c>
      <c r="D2083" s="16">
        <v>45691</v>
      </c>
      <c r="E2083" s="16">
        <v>45931</v>
      </c>
      <c r="F2083" s="14" t="s">
        <v>7032</v>
      </c>
      <c r="G2083" s="14"/>
      <c r="H2083" s="14" t="s">
        <v>6122</v>
      </c>
      <c r="I2083" s="15">
        <v>362</v>
      </c>
      <c r="J2083" s="77">
        <v>3</v>
      </c>
      <c r="K2083" s="92"/>
    </row>
    <row r="2084" spans="1:11" ht="40" x14ac:dyDescent="0.25">
      <c r="A2084" s="14" t="s">
        <v>1505</v>
      </c>
      <c r="B2084" s="14" t="s">
        <v>7033</v>
      </c>
      <c r="C2084" s="14" t="s">
        <v>7034</v>
      </c>
      <c r="D2084" s="16">
        <v>45706</v>
      </c>
      <c r="E2084" s="16">
        <v>45931</v>
      </c>
      <c r="F2084" s="14" t="s">
        <v>7035</v>
      </c>
      <c r="G2084" s="14" t="s">
        <v>4446</v>
      </c>
      <c r="H2084" s="14" t="s">
        <v>4447</v>
      </c>
      <c r="I2084" s="15">
        <v>293</v>
      </c>
      <c r="J2084" s="77">
        <v>3</v>
      </c>
      <c r="K2084" s="92"/>
    </row>
    <row r="2085" spans="1:11" ht="30" x14ac:dyDescent="0.25">
      <c r="A2085" s="14" t="s">
        <v>1505</v>
      </c>
      <c r="B2085" s="14" t="s">
        <v>7036</v>
      </c>
      <c r="C2085" s="14" t="s">
        <v>7037</v>
      </c>
      <c r="D2085" s="16">
        <v>45852</v>
      </c>
      <c r="E2085" s="16">
        <v>45931</v>
      </c>
      <c r="F2085" s="14" t="s">
        <v>7038</v>
      </c>
      <c r="G2085" s="14">
        <v>29213291</v>
      </c>
      <c r="H2085" s="14" t="s">
        <v>2649</v>
      </c>
      <c r="I2085" s="15">
        <v>259.45999999999998</v>
      </c>
      <c r="J2085" s="77">
        <v>2</v>
      </c>
      <c r="K2085" s="92"/>
    </row>
    <row r="2086" spans="1:11" ht="30" x14ac:dyDescent="0.25">
      <c r="A2086" s="14" t="s">
        <v>1505</v>
      </c>
      <c r="B2086" s="14" t="s">
        <v>7036</v>
      </c>
      <c r="C2086" s="14" t="s">
        <v>7039</v>
      </c>
      <c r="D2086" s="16">
        <v>45852</v>
      </c>
      <c r="E2086" s="16">
        <v>45931</v>
      </c>
      <c r="F2086" s="14" t="s">
        <v>7040</v>
      </c>
      <c r="G2086" s="14" t="s">
        <v>2829</v>
      </c>
      <c r="H2086" s="14" t="s">
        <v>2830</v>
      </c>
      <c r="I2086" s="15">
        <v>9.85</v>
      </c>
      <c r="J2086" s="77">
        <v>2</v>
      </c>
      <c r="K2086" s="92"/>
    </row>
    <row r="2087" spans="1:11" ht="30" x14ac:dyDescent="0.25">
      <c r="A2087" s="14" t="s">
        <v>1505</v>
      </c>
      <c r="B2087" s="14" t="s">
        <v>7036</v>
      </c>
      <c r="C2087" s="14" t="s">
        <v>7041</v>
      </c>
      <c r="D2087" s="16">
        <v>45859</v>
      </c>
      <c r="E2087" s="16">
        <v>45931</v>
      </c>
      <c r="F2087" s="14" t="s">
        <v>7042</v>
      </c>
      <c r="G2087" s="14" t="s">
        <v>4183</v>
      </c>
      <c r="H2087" s="14" t="s">
        <v>4184</v>
      </c>
      <c r="I2087" s="15">
        <v>59.52</v>
      </c>
      <c r="J2087" s="77">
        <v>2</v>
      </c>
      <c r="K2087" s="92"/>
    </row>
    <row r="2088" spans="1:11" ht="30" x14ac:dyDescent="0.25">
      <c r="A2088" s="14" t="s">
        <v>1505</v>
      </c>
      <c r="B2088" s="14" t="s">
        <v>7036</v>
      </c>
      <c r="C2088" s="14" t="s">
        <v>7043</v>
      </c>
      <c r="D2088" s="16">
        <v>45859</v>
      </c>
      <c r="E2088" s="16">
        <v>45931</v>
      </c>
      <c r="F2088" s="14" t="s">
        <v>4172</v>
      </c>
      <c r="G2088" s="14" t="s">
        <v>1835</v>
      </c>
      <c r="H2088" s="14" t="s">
        <v>1549</v>
      </c>
      <c r="I2088" s="15">
        <v>111.75</v>
      </c>
      <c r="J2088" s="77">
        <v>2</v>
      </c>
      <c r="K2088" s="92"/>
    </row>
    <row r="2089" spans="1:11" ht="30" x14ac:dyDescent="0.25">
      <c r="A2089" s="14" t="s">
        <v>1505</v>
      </c>
      <c r="B2089" s="14" t="s">
        <v>7036</v>
      </c>
      <c r="C2089" s="14" t="s">
        <v>7044</v>
      </c>
      <c r="D2089" s="16">
        <v>45859</v>
      </c>
      <c r="E2089" s="16">
        <v>45931</v>
      </c>
      <c r="F2089" s="14" t="s">
        <v>7040</v>
      </c>
      <c r="G2089" s="14" t="s">
        <v>4419</v>
      </c>
      <c r="H2089" s="14" t="s">
        <v>4420</v>
      </c>
      <c r="I2089" s="15">
        <v>72.03</v>
      </c>
      <c r="J2089" s="77">
        <v>2</v>
      </c>
      <c r="K2089" s="92"/>
    </row>
    <row r="2090" spans="1:11" ht="30" x14ac:dyDescent="0.25">
      <c r="A2090" s="14" t="s">
        <v>1505</v>
      </c>
      <c r="B2090" s="14" t="s">
        <v>7036</v>
      </c>
      <c r="C2090" s="14" t="s">
        <v>7045</v>
      </c>
      <c r="D2090" s="16">
        <v>45856</v>
      </c>
      <c r="E2090" s="16">
        <v>45931</v>
      </c>
      <c r="F2090" s="14" t="s">
        <v>4172</v>
      </c>
      <c r="G2090" s="14" t="s">
        <v>1835</v>
      </c>
      <c r="H2090" s="14" t="s">
        <v>1549</v>
      </c>
      <c r="I2090" s="15">
        <v>33</v>
      </c>
      <c r="J2090" s="77">
        <v>2</v>
      </c>
      <c r="K2090" s="92"/>
    </row>
    <row r="2091" spans="1:11" ht="30" x14ac:dyDescent="0.25">
      <c r="A2091" s="14" t="s">
        <v>1505</v>
      </c>
      <c r="B2091" s="14" t="s">
        <v>7036</v>
      </c>
      <c r="C2091" s="14" t="s">
        <v>7046</v>
      </c>
      <c r="D2091" s="16" t="s">
        <v>7047</v>
      </c>
      <c r="E2091" s="16">
        <v>45931</v>
      </c>
      <c r="F2091" s="14" t="s">
        <v>7048</v>
      </c>
      <c r="G2091" s="14" t="s">
        <v>3899</v>
      </c>
      <c r="H2091" s="14" t="s">
        <v>3900</v>
      </c>
      <c r="I2091" s="15">
        <v>60</v>
      </c>
      <c r="J2091" s="77">
        <v>2</v>
      </c>
      <c r="K2091" s="92"/>
    </row>
    <row r="2092" spans="1:11" ht="30" x14ac:dyDescent="0.25">
      <c r="A2092" s="14" t="s">
        <v>1505</v>
      </c>
      <c r="B2092" s="14" t="s">
        <v>7036</v>
      </c>
      <c r="C2092" s="14" t="s">
        <v>7049</v>
      </c>
      <c r="D2092" s="16">
        <v>45865</v>
      </c>
      <c r="E2092" s="16">
        <v>45931</v>
      </c>
      <c r="F2092" s="14" t="s">
        <v>4172</v>
      </c>
      <c r="G2092" s="14" t="s">
        <v>7050</v>
      </c>
      <c r="H2092" s="14" t="s">
        <v>7051</v>
      </c>
      <c r="I2092" s="15">
        <v>41.99</v>
      </c>
      <c r="J2092" s="77">
        <v>2</v>
      </c>
      <c r="K2092" s="92"/>
    </row>
    <row r="2093" spans="1:11" ht="40" x14ac:dyDescent="0.25">
      <c r="A2093" s="14" t="s">
        <v>1505</v>
      </c>
      <c r="B2093" s="14" t="s">
        <v>7036</v>
      </c>
      <c r="C2093" s="14" t="s">
        <v>7052</v>
      </c>
      <c r="D2093" s="16">
        <v>45869</v>
      </c>
      <c r="E2093" s="16">
        <v>45931</v>
      </c>
      <c r="F2093" s="14" t="s">
        <v>4176</v>
      </c>
      <c r="G2093" s="14" t="s">
        <v>4534</v>
      </c>
      <c r="H2093" s="14" t="s">
        <v>4535</v>
      </c>
      <c r="I2093" s="15">
        <v>42.3</v>
      </c>
      <c r="J2093" s="77">
        <v>2</v>
      </c>
      <c r="K2093" s="92"/>
    </row>
    <row r="2094" spans="1:11" ht="30" x14ac:dyDescent="0.25">
      <c r="A2094" s="14" t="s">
        <v>1505</v>
      </c>
      <c r="B2094" s="14" t="s">
        <v>7036</v>
      </c>
      <c r="C2094" s="14" t="s">
        <v>7053</v>
      </c>
      <c r="D2094" s="16" t="s">
        <v>7054</v>
      </c>
      <c r="E2094" s="16">
        <v>45931</v>
      </c>
      <c r="F2094" s="14" t="s">
        <v>7055</v>
      </c>
      <c r="G2094" s="14" t="s">
        <v>3899</v>
      </c>
      <c r="H2094" s="14" t="s">
        <v>3900</v>
      </c>
      <c r="I2094" s="15">
        <v>90</v>
      </c>
      <c r="J2094" s="77">
        <v>2</v>
      </c>
      <c r="K2094" s="92"/>
    </row>
    <row r="2095" spans="1:11" ht="30" x14ac:dyDescent="0.25">
      <c r="A2095" s="14" t="s">
        <v>1505</v>
      </c>
      <c r="B2095" s="14" t="s">
        <v>7036</v>
      </c>
      <c r="C2095" s="14" t="s">
        <v>7056</v>
      </c>
      <c r="D2095" s="16">
        <v>45881</v>
      </c>
      <c r="E2095" s="16">
        <v>45931</v>
      </c>
      <c r="F2095" s="14" t="s">
        <v>7057</v>
      </c>
      <c r="G2095" s="14" t="s">
        <v>7058</v>
      </c>
      <c r="H2095" s="14" t="s">
        <v>7059</v>
      </c>
      <c r="I2095" s="15">
        <v>7</v>
      </c>
      <c r="J2095" s="77">
        <v>2</v>
      </c>
      <c r="K2095" s="92"/>
    </row>
    <row r="2096" spans="1:11" ht="40" x14ac:dyDescent="0.25">
      <c r="A2096" s="14" t="s">
        <v>1505</v>
      </c>
      <c r="B2096" s="14" t="s">
        <v>7036</v>
      </c>
      <c r="C2096" s="14" t="s">
        <v>7060</v>
      </c>
      <c r="D2096" s="16">
        <v>45879</v>
      </c>
      <c r="E2096" s="16">
        <v>45931</v>
      </c>
      <c r="F2096" s="14" t="s">
        <v>7061</v>
      </c>
      <c r="G2096" s="14" t="s">
        <v>2829</v>
      </c>
      <c r="H2096" s="14" t="s">
        <v>2830</v>
      </c>
      <c r="I2096" s="15">
        <v>37</v>
      </c>
      <c r="J2096" s="77">
        <v>2</v>
      </c>
      <c r="K2096" s="92"/>
    </row>
    <row r="2097" spans="1:11" ht="30" x14ac:dyDescent="0.25">
      <c r="A2097" s="14" t="s">
        <v>1505</v>
      </c>
      <c r="B2097" s="14" t="s">
        <v>7036</v>
      </c>
      <c r="C2097" s="14" t="s">
        <v>7062</v>
      </c>
      <c r="D2097" s="16">
        <v>45897</v>
      </c>
      <c r="E2097" s="16">
        <v>45931</v>
      </c>
      <c r="F2097" s="14" t="s">
        <v>4172</v>
      </c>
      <c r="G2097" s="14" t="s">
        <v>4173</v>
      </c>
      <c r="H2097" s="14" t="s">
        <v>4174</v>
      </c>
      <c r="I2097" s="15">
        <v>16.95</v>
      </c>
      <c r="J2097" s="77">
        <v>2</v>
      </c>
      <c r="K2097" s="92"/>
    </row>
    <row r="2098" spans="1:11" ht="100" x14ac:dyDescent="0.25">
      <c r="A2098" s="14" t="s">
        <v>1505</v>
      </c>
      <c r="B2098" s="14" t="s">
        <v>7036</v>
      </c>
      <c r="C2098" s="14" t="s">
        <v>7036</v>
      </c>
      <c r="D2098" s="16">
        <v>45931</v>
      </c>
      <c r="E2098" s="16">
        <v>45931</v>
      </c>
      <c r="F2098" s="14" t="s">
        <v>7063</v>
      </c>
      <c r="G2098" s="14"/>
      <c r="H2098" s="14" t="s">
        <v>4192</v>
      </c>
      <c r="I2098" s="15">
        <v>59.75</v>
      </c>
      <c r="J2098" s="77">
        <v>2</v>
      </c>
      <c r="K2098" s="92"/>
    </row>
    <row r="2099" spans="1:11" ht="60" x14ac:dyDescent="0.25">
      <c r="A2099" s="14" t="s">
        <v>1505</v>
      </c>
      <c r="B2099" s="14" t="s">
        <v>7064</v>
      </c>
      <c r="C2099" s="14" t="s">
        <v>7065</v>
      </c>
      <c r="D2099" s="16">
        <v>45812</v>
      </c>
      <c r="E2099" s="16">
        <v>45931</v>
      </c>
      <c r="F2099" s="14" t="s">
        <v>7066</v>
      </c>
      <c r="G2099" s="14" t="s">
        <v>7067</v>
      </c>
      <c r="H2099" s="14" t="s">
        <v>7068</v>
      </c>
      <c r="I2099" s="15">
        <v>500</v>
      </c>
      <c r="J2099" s="77">
        <v>2</v>
      </c>
      <c r="K2099" s="92"/>
    </row>
    <row r="2100" spans="1:11" ht="60" x14ac:dyDescent="0.25">
      <c r="A2100" s="14" t="s">
        <v>1505</v>
      </c>
      <c r="B2100" s="14" t="s">
        <v>7069</v>
      </c>
      <c r="C2100" s="14" t="s">
        <v>7069</v>
      </c>
      <c r="D2100" s="16">
        <v>45931</v>
      </c>
      <c r="E2100" s="16"/>
      <c r="F2100" s="14" t="s">
        <v>7070</v>
      </c>
      <c r="G2100" s="14"/>
      <c r="H2100" s="14" t="s">
        <v>7071</v>
      </c>
      <c r="I2100" s="15">
        <v>130.5</v>
      </c>
      <c r="J2100" s="77">
        <v>3</v>
      </c>
      <c r="K2100" s="92"/>
    </row>
    <row r="2101" spans="1:11" ht="12.5" x14ac:dyDescent="0.25">
      <c r="A2101" s="14" t="s">
        <v>1505</v>
      </c>
      <c r="B2101" s="14" t="s">
        <v>7072</v>
      </c>
      <c r="C2101" s="14" t="s">
        <v>7073</v>
      </c>
      <c r="D2101" s="16">
        <v>45930</v>
      </c>
      <c r="E2101" s="16"/>
      <c r="F2101" s="14" t="s">
        <v>1593</v>
      </c>
      <c r="G2101" s="14" t="s">
        <v>1583</v>
      </c>
      <c r="H2101" s="14" t="s">
        <v>1584</v>
      </c>
      <c r="I2101" s="15">
        <v>10.45</v>
      </c>
      <c r="J2101" s="77">
        <v>4</v>
      </c>
      <c r="K2101" s="92"/>
    </row>
    <row r="2102" spans="1:11" ht="40" x14ac:dyDescent="0.25">
      <c r="A2102" s="14" t="s">
        <v>1505</v>
      </c>
      <c r="B2102" s="14" t="s">
        <v>7074</v>
      </c>
      <c r="C2102" s="14" t="s">
        <v>7075</v>
      </c>
      <c r="D2102" s="16">
        <v>45919</v>
      </c>
      <c r="E2102" s="16">
        <v>45933</v>
      </c>
      <c r="F2102" s="14" t="s">
        <v>7076</v>
      </c>
      <c r="G2102" s="14" t="s">
        <v>3411</v>
      </c>
      <c r="H2102" s="14" t="s">
        <v>3412</v>
      </c>
      <c r="I2102" s="15">
        <v>100.01</v>
      </c>
      <c r="J2102" s="77">
        <v>4</v>
      </c>
      <c r="K2102" s="92"/>
    </row>
    <row r="2103" spans="1:11" ht="40" x14ac:dyDescent="0.25">
      <c r="A2103" s="14" t="s">
        <v>1505</v>
      </c>
      <c r="B2103" s="14" t="s">
        <v>7074</v>
      </c>
      <c r="C2103" s="14" t="s">
        <v>7074</v>
      </c>
      <c r="D2103" s="16">
        <v>45933</v>
      </c>
      <c r="E2103" s="16"/>
      <c r="F2103" s="14" t="s">
        <v>7077</v>
      </c>
      <c r="G2103" s="14"/>
      <c r="H2103" s="14" t="s">
        <v>1841</v>
      </c>
      <c r="I2103" s="15">
        <v>23.43</v>
      </c>
      <c r="J2103" s="77">
        <v>2</v>
      </c>
      <c r="K2103" s="92"/>
    </row>
    <row r="2104" spans="1:11" ht="40" x14ac:dyDescent="0.25">
      <c r="A2104" s="14" t="s">
        <v>1505</v>
      </c>
      <c r="B2104" s="14" t="s">
        <v>7074</v>
      </c>
      <c r="C2104" s="14" t="s">
        <v>7078</v>
      </c>
      <c r="D2104" s="16">
        <v>45919</v>
      </c>
      <c r="E2104" s="16">
        <v>45933</v>
      </c>
      <c r="F2104" s="14" t="s">
        <v>7079</v>
      </c>
      <c r="G2104" s="14" t="s">
        <v>7080</v>
      </c>
      <c r="H2104" s="14" t="s">
        <v>7081</v>
      </c>
      <c r="I2104" s="15">
        <v>77.5</v>
      </c>
      <c r="J2104" s="77">
        <v>2</v>
      </c>
      <c r="K2104" s="92"/>
    </row>
    <row r="2105" spans="1:11" ht="30" x14ac:dyDescent="0.25">
      <c r="A2105" s="14" t="s">
        <v>1505</v>
      </c>
      <c r="B2105" s="14" t="s">
        <v>7082</v>
      </c>
      <c r="C2105" s="14" t="s">
        <v>2954</v>
      </c>
      <c r="D2105" s="16">
        <v>45687</v>
      </c>
      <c r="E2105" s="16">
        <v>45933</v>
      </c>
      <c r="F2105" s="14" t="s">
        <v>7083</v>
      </c>
      <c r="G2105" s="14" t="s">
        <v>7084</v>
      </c>
      <c r="H2105" s="14" t="s">
        <v>7085</v>
      </c>
      <c r="I2105" s="15">
        <v>300</v>
      </c>
      <c r="J2105" s="77">
        <v>3</v>
      </c>
      <c r="K2105" s="92"/>
    </row>
    <row r="2106" spans="1:11" ht="40" x14ac:dyDescent="0.25">
      <c r="A2106" s="14" t="s">
        <v>1505</v>
      </c>
      <c r="B2106" s="14" t="s">
        <v>7082</v>
      </c>
      <c r="C2106" s="14" t="s">
        <v>4058</v>
      </c>
      <c r="D2106" s="16">
        <v>45730</v>
      </c>
      <c r="E2106" s="16">
        <v>45933</v>
      </c>
      <c r="F2106" s="14" t="s">
        <v>7086</v>
      </c>
      <c r="G2106" s="14" t="s">
        <v>7084</v>
      </c>
      <c r="H2106" s="14" t="s">
        <v>7085</v>
      </c>
      <c r="I2106" s="15">
        <v>200</v>
      </c>
      <c r="J2106" s="77">
        <v>3</v>
      </c>
      <c r="K2106" s="92"/>
    </row>
    <row r="2107" spans="1:11" ht="70" x14ac:dyDescent="0.25">
      <c r="A2107" s="14" t="s">
        <v>1505</v>
      </c>
      <c r="B2107" s="14" t="s">
        <v>7087</v>
      </c>
      <c r="C2107" s="14" t="s">
        <v>7087</v>
      </c>
      <c r="D2107" s="16">
        <v>45933</v>
      </c>
      <c r="E2107" s="16"/>
      <c r="F2107" s="14" t="s">
        <v>7088</v>
      </c>
      <c r="G2107" s="14"/>
      <c r="H2107" s="14" t="s">
        <v>2367</v>
      </c>
      <c r="I2107" s="15">
        <v>61.57</v>
      </c>
      <c r="J2107" s="77">
        <v>4</v>
      </c>
      <c r="K2107" s="92"/>
    </row>
    <row r="2108" spans="1:11" ht="20" x14ac:dyDescent="0.25">
      <c r="A2108" s="14" t="s">
        <v>1505</v>
      </c>
      <c r="B2108" s="14" t="s">
        <v>7089</v>
      </c>
      <c r="C2108" s="14" t="s">
        <v>2535</v>
      </c>
      <c r="D2108" s="16">
        <v>45933</v>
      </c>
      <c r="E2108" s="16"/>
      <c r="F2108" s="14" t="s">
        <v>7090</v>
      </c>
      <c r="G2108" s="14" t="s">
        <v>4206</v>
      </c>
      <c r="H2108" s="14" t="s">
        <v>4207</v>
      </c>
      <c r="I2108" s="15">
        <v>35.700000000000003</v>
      </c>
      <c r="J2108" s="77">
        <v>5</v>
      </c>
      <c r="K2108" s="92"/>
    </row>
    <row r="2109" spans="1:11" ht="20" x14ac:dyDescent="0.25">
      <c r="A2109" s="14" t="s">
        <v>1505</v>
      </c>
      <c r="B2109" s="14" t="s">
        <v>7091</v>
      </c>
      <c r="C2109" s="14" t="s">
        <v>2458</v>
      </c>
      <c r="D2109" s="16">
        <v>45933</v>
      </c>
      <c r="E2109" s="16"/>
      <c r="F2109" s="14" t="s">
        <v>7092</v>
      </c>
      <c r="G2109" s="14" t="s">
        <v>7093</v>
      </c>
      <c r="H2109" s="14" t="s">
        <v>7094</v>
      </c>
      <c r="I2109" s="15">
        <v>757.91</v>
      </c>
      <c r="J2109" s="77">
        <v>2</v>
      </c>
      <c r="K2109" s="92"/>
    </row>
    <row r="2110" spans="1:11" ht="20" x14ac:dyDescent="0.25">
      <c r="A2110" s="14" t="s">
        <v>1505</v>
      </c>
      <c r="B2110" s="14" t="s">
        <v>7095</v>
      </c>
      <c r="C2110" s="14" t="s">
        <v>7096</v>
      </c>
      <c r="D2110" s="16">
        <v>45933</v>
      </c>
      <c r="E2110" s="16"/>
      <c r="F2110" s="14" t="s">
        <v>7097</v>
      </c>
      <c r="G2110" s="14" t="s">
        <v>2022</v>
      </c>
      <c r="H2110" s="14" t="s">
        <v>2023</v>
      </c>
      <c r="I2110" s="15">
        <v>7218.46</v>
      </c>
      <c r="J2110" s="77">
        <v>4</v>
      </c>
      <c r="K2110" s="92"/>
    </row>
    <row r="2111" spans="1:11" ht="20" x14ac:dyDescent="0.25">
      <c r="A2111" s="14" t="s">
        <v>1505</v>
      </c>
      <c r="B2111" s="14" t="s">
        <v>7098</v>
      </c>
      <c r="C2111" s="14" t="s">
        <v>7099</v>
      </c>
      <c r="D2111" s="16">
        <v>45933</v>
      </c>
      <c r="E2111" s="16"/>
      <c r="F2111" s="14" t="s">
        <v>7100</v>
      </c>
      <c r="G2111" s="14" t="s">
        <v>2022</v>
      </c>
      <c r="H2111" s="14" t="s">
        <v>2023</v>
      </c>
      <c r="I2111" s="15">
        <v>2983.45</v>
      </c>
      <c r="J2111" s="77">
        <v>4</v>
      </c>
      <c r="K2111" s="92"/>
    </row>
    <row r="2112" spans="1:11" ht="12.5" x14ac:dyDescent="0.25">
      <c r="A2112" s="14" t="s">
        <v>1505</v>
      </c>
      <c r="B2112" s="14" t="s">
        <v>7101</v>
      </c>
      <c r="C2112" s="14" t="s">
        <v>7102</v>
      </c>
      <c r="D2112" s="16">
        <v>45933</v>
      </c>
      <c r="E2112" s="16"/>
      <c r="F2112" s="14" t="s">
        <v>7103</v>
      </c>
      <c r="G2112" s="14" t="s">
        <v>1597</v>
      </c>
      <c r="H2112" s="14" t="s">
        <v>3707</v>
      </c>
      <c r="I2112" s="15">
        <v>195</v>
      </c>
      <c r="J2112" s="77">
        <v>4</v>
      </c>
      <c r="K2112" s="92"/>
    </row>
    <row r="2113" spans="1:11" ht="12.5" x14ac:dyDescent="0.25">
      <c r="A2113" s="14" t="s">
        <v>1505</v>
      </c>
      <c r="B2113" s="14" t="s">
        <v>7104</v>
      </c>
      <c r="C2113" s="14" t="s">
        <v>7105</v>
      </c>
      <c r="D2113" s="16">
        <v>45933</v>
      </c>
      <c r="E2113" s="16"/>
      <c r="F2113" s="14" t="s">
        <v>7106</v>
      </c>
      <c r="G2113" s="14" t="s">
        <v>7107</v>
      </c>
      <c r="H2113" s="14" t="s">
        <v>7108</v>
      </c>
      <c r="I2113" s="15">
        <v>810</v>
      </c>
      <c r="J2113" s="77">
        <v>3</v>
      </c>
      <c r="K2113" s="92"/>
    </row>
    <row r="2114" spans="1:11" ht="20" x14ac:dyDescent="0.25">
      <c r="A2114" s="14" t="s">
        <v>1505</v>
      </c>
      <c r="B2114" s="14" t="s">
        <v>7104</v>
      </c>
      <c r="C2114" s="14" t="s">
        <v>7104</v>
      </c>
      <c r="D2114" s="16">
        <v>45974</v>
      </c>
      <c r="E2114" s="16"/>
      <c r="F2114" s="14" t="s">
        <v>7109</v>
      </c>
      <c r="G2114" s="14"/>
      <c r="H2114" s="14" t="s">
        <v>1534</v>
      </c>
      <c r="I2114" s="15">
        <v>190</v>
      </c>
      <c r="J2114" s="77">
        <v>3</v>
      </c>
      <c r="K2114" s="92"/>
    </row>
    <row r="2115" spans="1:11" ht="12.5" x14ac:dyDescent="0.25">
      <c r="A2115" s="14" t="s">
        <v>1505</v>
      </c>
      <c r="B2115" s="14" t="s">
        <v>7110</v>
      </c>
      <c r="C2115" s="14" t="s">
        <v>7111</v>
      </c>
      <c r="D2115" s="16">
        <v>45933</v>
      </c>
      <c r="E2115" s="16"/>
      <c r="F2115" s="14" t="s">
        <v>7112</v>
      </c>
      <c r="G2115" s="14" t="s">
        <v>7107</v>
      </c>
      <c r="H2115" s="14" t="s">
        <v>7108</v>
      </c>
      <c r="I2115" s="15">
        <v>405</v>
      </c>
      <c r="J2115" s="77">
        <v>3</v>
      </c>
      <c r="K2115" s="92"/>
    </row>
    <row r="2116" spans="1:11" ht="20" x14ac:dyDescent="0.25">
      <c r="A2116" s="14" t="s">
        <v>1505</v>
      </c>
      <c r="B2116" s="14" t="s">
        <v>7110</v>
      </c>
      <c r="C2116" s="14" t="s">
        <v>7110</v>
      </c>
      <c r="D2116" s="16">
        <v>45974</v>
      </c>
      <c r="E2116" s="16"/>
      <c r="F2116" s="14" t="s">
        <v>7113</v>
      </c>
      <c r="G2116" s="14"/>
      <c r="H2116" s="14" t="s">
        <v>1534</v>
      </c>
      <c r="I2116" s="15">
        <v>95</v>
      </c>
      <c r="J2116" s="77">
        <v>3</v>
      </c>
      <c r="K2116" s="92"/>
    </row>
    <row r="2117" spans="1:11" ht="12.5" x14ac:dyDescent="0.25">
      <c r="A2117" s="14" t="s">
        <v>1505</v>
      </c>
      <c r="B2117" s="14" t="s">
        <v>7114</v>
      </c>
      <c r="C2117" s="14" t="s">
        <v>4511</v>
      </c>
      <c r="D2117" s="16">
        <v>45933</v>
      </c>
      <c r="E2117" s="16"/>
      <c r="F2117" s="14" t="s">
        <v>7115</v>
      </c>
      <c r="G2117" s="14" t="s">
        <v>2567</v>
      </c>
      <c r="H2117" s="14" t="s">
        <v>2568</v>
      </c>
      <c r="I2117" s="15">
        <v>150</v>
      </c>
      <c r="J2117" s="77">
        <v>4</v>
      </c>
      <c r="K2117" s="92"/>
    </row>
    <row r="2118" spans="1:11" ht="60" x14ac:dyDescent="0.25">
      <c r="A2118" s="14" t="s">
        <v>1505</v>
      </c>
      <c r="B2118" s="14" t="s">
        <v>7116</v>
      </c>
      <c r="C2118" s="14" t="s">
        <v>7116</v>
      </c>
      <c r="D2118" s="16">
        <v>45936</v>
      </c>
      <c r="E2118" s="16"/>
      <c r="F2118" s="14" t="s">
        <v>7117</v>
      </c>
      <c r="G2118" s="14"/>
      <c r="H2118" s="14" t="s">
        <v>7118</v>
      </c>
      <c r="I2118" s="15">
        <v>504</v>
      </c>
      <c r="J2118" s="77">
        <v>3</v>
      </c>
      <c r="K2118" s="92"/>
    </row>
    <row r="2119" spans="1:11" ht="20" x14ac:dyDescent="0.25">
      <c r="A2119" s="14" t="s">
        <v>1505</v>
      </c>
      <c r="B2119" s="14" t="s">
        <v>7119</v>
      </c>
      <c r="C2119" s="14" t="s">
        <v>7120</v>
      </c>
      <c r="D2119" s="16">
        <v>45936</v>
      </c>
      <c r="E2119" s="16"/>
      <c r="F2119" s="14" t="s">
        <v>7121</v>
      </c>
      <c r="G2119" s="14"/>
      <c r="H2119" s="14" t="s">
        <v>7122</v>
      </c>
      <c r="I2119" s="15">
        <v>1537.5</v>
      </c>
      <c r="J2119" s="77">
        <v>2</v>
      </c>
      <c r="K2119" s="92"/>
    </row>
    <row r="2120" spans="1:11" ht="20" x14ac:dyDescent="0.25">
      <c r="A2120" s="14" t="s">
        <v>1505</v>
      </c>
      <c r="B2120" s="14" t="s">
        <v>7123</v>
      </c>
      <c r="C2120" s="14" t="s">
        <v>7123</v>
      </c>
      <c r="D2120" s="16">
        <v>45936</v>
      </c>
      <c r="E2120" s="16"/>
      <c r="F2120" s="14" t="s">
        <v>7124</v>
      </c>
      <c r="G2120" s="14"/>
      <c r="H2120" s="14" t="s">
        <v>1534</v>
      </c>
      <c r="I2120" s="15">
        <v>353.63</v>
      </c>
      <c r="J2120" s="77">
        <v>2</v>
      </c>
      <c r="K2120" s="92"/>
    </row>
    <row r="2121" spans="1:11" ht="20" x14ac:dyDescent="0.25">
      <c r="A2121" s="14" t="s">
        <v>1505</v>
      </c>
      <c r="B2121" s="14" t="s">
        <v>7125</v>
      </c>
      <c r="C2121" s="14" t="s">
        <v>7126</v>
      </c>
      <c r="D2121" s="16">
        <v>45936</v>
      </c>
      <c r="E2121" s="16"/>
      <c r="F2121" s="14" t="s">
        <v>7127</v>
      </c>
      <c r="G2121" s="14"/>
      <c r="H2121" s="14" t="s">
        <v>7122</v>
      </c>
      <c r="I2121" s="15">
        <v>300</v>
      </c>
      <c r="J2121" s="77">
        <v>2</v>
      </c>
      <c r="K2121" s="92"/>
    </row>
    <row r="2122" spans="1:11" ht="20" x14ac:dyDescent="0.25">
      <c r="A2122" s="14" t="s">
        <v>1505</v>
      </c>
      <c r="B2122" s="14" t="s">
        <v>7128</v>
      </c>
      <c r="C2122" s="14" t="s">
        <v>7128</v>
      </c>
      <c r="D2122" s="16">
        <v>45953</v>
      </c>
      <c r="E2122" s="16"/>
      <c r="F2122" s="14" t="s">
        <v>7129</v>
      </c>
      <c r="G2122" s="14"/>
      <c r="H2122" s="14" t="s">
        <v>1534</v>
      </c>
      <c r="I2122" s="15">
        <v>69</v>
      </c>
      <c r="J2122" s="77">
        <v>2</v>
      </c>
      <c r="K2122" s="92"/>
    </row>
    <row r="2123" spans="1:11" ht="70" x14ac:dyDescent="0.25">
      <c r="A2123" s="14" t="s">
        <v>1505</v>
      </c>
      <c r="B2123" s="14" t="s">
        <v>7130</v>
      </c>
      <c r="C2123" s="14" t="s">
        <v>7130</v>
      </c>
      <c r="D2123" s="16">
        <v>45937</v>
      </c>
      <c r="E2123" s="16"/>
      <c r="F2123" s="14" t="s">
        <v>7131</v>
      </c>
      <c r="G2123" s="14"/>
      <c r="H2123" s="14" t="s">
        <v>7132</v>
      </c>
      <c r="I2123" s="15">
        <v>46.55</v>
      </c>
      <c r="J2123" s="77">
        <v>2</v>
      </c>
      <c r="K2123" s="92"/>
    </row>
    <row r="2124" spans="1:11" ht="70" x14ac:dyDescent="0.25">
      <c r="A2124" s="14" t="s">
        <v>1505</v>
      </c>
      <c r="B2124" s="14" t="s">
        <v>7130</v>
      </c>
      <c r="C2124" s="14" t="s">
        <v>7133</v>
      </c>
      <c r="D2124" s="16">
        <v>45841</v>
      </c>
      <c r="E2124" s="16">
        <v>45937</v>
      </c>
      <c r="F2124" s="14" t="s">
        <v>7134</v>
      </c>
      <c r="G2124" s="14"/>
      <c r="H2124" s="14" t="s">
        <v>6806</v>
      </c>
      <c r="I2124" s="15">
        <v>409.99</v>
      </c>
      <c r="J2124" s="77">
        <v>2</v>
      </c>
      <c r="K2124" s="92"/>
    </row>
    <row r="2125" spans="1:11" ht="50" x14ac:dyDescent="0.25">
      <c r="A2125" s="14" t="s">
        <v>1505</v>
      </c>
      <c r="B2125" s="14" t="s">
        <v>7130</v>
      </c>
      <c r="C2125" s="14" t="s">
        <v>7135</v>
      </c>
      <c r="D2125" s="16">
        <v>45857</v>
      </c>
      <c r="E2125" s="16">
        <v>45937</v>
      </c>
      <c r="F2125" s="14" t="s">
        <v>7136</v>
      </c>
      <c r="G2125" s="14"/>
      <c r="H2125" s="14" t="s">
        <v>6801</v>
      </c>
      <c r="I2125" s="15">
        <v>42.61</v>
      </c>
      <c r="J2125" s="77">
        <v>2</v>
      </c>
      <c r="K2125" s="92"/>
    </row>
    <row r="2126" spans="1:11" ht="40" x14ac:dyDescent="0.25">
      <c r="A2126" s="14" t="s">
        <v>1505</v>
      </c>
      <c r="B2126" s="14" t="s">
        <v>7130</v>
      </c>
      <c r="C2126" s="14" t="s">
        <v>7137</v>
      </c>
      <c r="D2126" s="16">
        <v>45856</v>
      </c>
      <c r="E2126" s="16">
        <v>45937</v>
      </c>
      <c r="F2126" s="14" t="s">
        <v>7138</v>
      </c>
      <c r="G2126" s="14"/>
      <c r="H2126" s="14" t="s">
        <v>7139</v>
      </c>
      <c r="I2126" s="15">
        <v>6.68</v>
      </c>
      <c r="J2126" s="77">
        <v>2</v>
      </c>
      <c r="K2126" s="92"/>
    </row>
    <row r="2127" spans="1:11" ht="40" x14ac:dyDescent="0.25">
      <c r="A2127" s="14" t="s">
        <v>1505</v>
      </c>
      <c r="B2127" s="14" t="s">
        <v>7130</v>
      </c>
      <c r="C2127" s="14" t="s">
        <v>7140</v>
      </c>
      <c r="D2127" s="16">
        <v>45858</v>
      </c>
      <c r="E2127" s="16">
        <v>45937</v>
      </c>
      <c r="F2127" s="14" t="s">
        <v>7138</v>
      </c>
      <c r="G2127" s="14"/>
      <c r="H2127" s="14" t="s">
        <v>7141</v>
      </c>
      <c r="I2127" s="15">
        <v>7.68</v>
      </c>
      <c r="J2127" s="77">
        <v>2</v>
      </c>
      <c r="K2127" s="92"/>
    </row>
    <row r="2128" spans="1:11" ht="40" x14ac:dyDescent="0.25">
      <c r="A2128" s="14" t="s">
        <v>1505</v>
      </c>
      <c r="B2128" s="14" t="s">
        <v>7130</v>
      </c>
      <c r="C2128" s="14" t="s">
        <v>7142</v>
      </c>
      <c r="D2128" s="16" t="s">
        <v>7143</v>
      </c>
      <c r="E2128" s="16">
        <v>45937</v>
      </c>
      <c r="F2128" s="14" t="s">
        <v>7144</v>
      </c>
      <c r="G2128" s="14"/>
      <c r="H2128" s="14" t="s">
        <v>7145</v>
      </c>
      <c r="I2128" s="15">
        <v>8.5</v>
      </c>
      <c r="J2128" s="77">
        <v>2</v>
      </c>
      <c r="K2128" s="92"/>
    </row>
    <row r="2129" spans="1:11" ht="40" x14ac:dyDescent="0.25">
      <c r="A2129" s="14" t="s">
        <v>1505</v>
      </c>
      <c r="B2129" s="14" t="s">
        <v>7130</v>
      </c>
      <c r="C2129" s="14" t="s">
        <v>7130</v>
      </c>
      <c r="D2129" s="16">
        <v>45937</v>
      </c>
      <c r="E2129" s="16"/>
      <c r="F2129" s="14" t="s">
        <v>7146</v>
      </c>
      <c r="G2129" s="14"/>
      <c r="H2129" s="14" t="s">
        <v>7132</v>
      </c>
      <c r="I2129" s="15">
        <v>89.48</v>
      </c>
      <c r="J2129" s="77">
        <v>2</v>
      </c>
      <c r="K2129" s="92"/>
    </row>
    <row r="2130" spans="1:11" ht="12.5" x14ac:dyDescent="0.25">
      <c r="A2130" s="14" t="s">
        <v>1505</v>
      </c>
      <c r="B2130" s="14" t="s">
        <v>7147</v>
      </c>
      <c r="C2130" s="14" t="s">
        <v>7148</v>
      </c>
      <c r="D2130" s="16">
        <v>45937</v>
      </c>
      <c r="E2130" s="16"/>
      <c r="F2130" s="14" t="s">
        <v>7149</v>
      </c>
      <c r="G2130" s="14" t="s">
        <v>4000</v>
      </c>
      <c r="H2130" s="14" t="s">
        <v>4001</v>
      </c>
      <c r="I2130" s="15">
        <v>609.75</v>
      </c>
      <c r="J2130" s="77">
        <v>4</v>
      </c>
      <c r="K2130" s="92"/>
    </row>
    <row r="2131" spans="1:11" ht="60" x14ac:dyDescent="0.25">
      <c r="A2131" s="14" t="s">
        <v>1505</v>
      </c>
      <c r="B2131" s="14" t="s">
        <v>7150</v>
      </c>
      <c r="C2131" s="14" t="s">
        <v>3328</v>
      </c>
      <c r="D2131" s="16">
        <v>45841</v>
      </c>
      <c r="E2131" s="16">
        <v>45937</v>
      </c>
      <c r="F2131" s="14" t="s">
        <v>7151</v>
      </c>
      <c r="G2131" s="14" t="s">
        <v>7152</v>
      </c>
      <c r="H2131" s="14" t="s">
        <v>7153</v>
      </c>
      <c r="I2131" s="15">
        <v>89</v>
      </c>
      <c r="J2131" s="77">
        <v>2</v>
      </c>
      <c r="K2131" s="92"/>
    </row>
    <row r="2132" spans="1:11" ht="50" x14ac:dyDescent="0.25">
      <c r="A2132" s="14" t="s">
        <v>1505</v>
      </c>
      <c r="B2132" s="14" t="s">
        <v>7154</v>
      </c>
      <c r="C2132" s="14" t="s">
        <v>7154</v>
      </c>
      <c r="D2132" s="16">
        <v>45937</v>
      </c>
      <c r="E2132" s="16"/>
      <c r="F2132" s="14" t="s">
        <v>7155</v>
      </c>
      <c r="G2132" s="14"/>
      <c r="H2132" s="14" t="s">
        <v>3875</v>
      </c>
      <c r="I2132" s="15">
        <v>23.43</v>
      </c>
      <c r="J2132" s="77">
        <v>2</v>
      </c>
      <c r="K2132" s="92"/>
    </row>
    <row r="2133" spans="1:11" ht="50" x14ac:dyDescent="0.25">
      <c r="A2133" s="14" t="s">
        <v>1505</v>
      </c>
      <c r="B2133" s="14" t="s">
        <v>7156</v>
      </c>
      <c r="C2133" s="14" t="s">
        <v>7156</v>
      </c>
      <c r="D2133" s="16">
        <v>45937</v>
      </c>
      <c r="E2133" s="16"/>
      <c r="F2133" s="14" t="s">
        <v>7157</v>
      </c>
      <c r="G2133" s="14"/>
      <c r="H2133" s="14" t="s">
        <v>1649</v>
      </c>
      <c r="I2133" s="15">
        <v>11.25</v>
      </c>
      <c r="J2133" s="77">
        <v>3</v>
      </c>
      <c r="K2133" s="92"/>
    </row>
    <row r="2134" spans="1:11" ht="50" x14ac:dyDescent="0.25">
      <c r="A2134" s="14" t="s">
        <v>1505</v>
      </c>
      <c r="B2134" s="14" t="s">
        <v>7158</v>
      </c>
      <c r="C2134" s="14" t="s">
        <v>7158</v>
      </c>
      <c r="D2134" s="16">
        <v>45937</v>
      </c>
      <c r="E2134" s="16"/>
      <c r="F2134" s="14" t="s">
        <v>7159</v>
      </c>
      <c r="G2134" s="14"/>
      <c r="H2134" s="14" t="s">
        <v>1649</v>
      </c>
      <c r="I2134" s="15">
        <v>11.25</v>
      </c>
      <c r="J2134" s="77">
        <v>3</v>
      </c>
      <c r="K2134" s="92"/>
    </row>
    <row r="2135" spans="1:11" ht="60" x14ac:dyDescent="0.25">
      <c r="A2135" s="14" t="s">
        <v>1505</v>
      </c>
      <c r="B2135" s="14" t="s">
        <v>7160</v>
      </c>
      <c r="C2135" s="14" t="s">
        <v>7161</v>
      </c>
      <c r="D2135" s="16">
        <v>45847</v>
      </c>
      <c r="E2135" s="16">
        <v>45937</v>
      </c>
      <c r="F2135" s="14" t="s">
        <v>7162</v>
      </c>
      <c r="G2135" s="14" t="s">
        <v>7163</v>
      </c>
      <c r="H2135" s="14" t="s">
        <v>7164</v>
      </c>
      <c r="I2135" s="15">
        <v>196</v>
      </c>
      <c r="J2135" s="77">
        <v>2</v>
      </c>
      <c r="K2135" s="92"/>
    </row>
    <row r="2136" spans="1:11" ht="30" x14ac:dyDescent="0.25">
      <c r="A2136" s="14" t="s">
        <v>1505</v>
      </c>
      <c r="B2136" s="14" t="s">
        <v>7160</v>
      </c>
      <c r="C2136" s="14" t="s">
        <v>7165</v>
      </c>
      <c r="D2136" s="16">
        <v>45848</v>
      </c>
      <c r="E2136" s="16">
        <v>45937</v>
      </c>
      <c r="F2136" s="14" t="s">
        <v>7166</v>
      </c>
      <c r="G2136" s="14" t="s">
        <v>2808</v>
      </c>
      <c r="H2136" s="14" t="s">
        <v>2809</v>
      </c>
      <c r="I2136" s="15">
        <v>14.9</v>
      </c>
      <c r="J2136" s="77">
        <v>2</v>
      </c>
      <c r="K2136" s="92"/>
    </row>
    <row r="2137" spans="1:11" ht="30" x14ac:dyDescent="0.25">
      <c r="A2137" s="14" t="s">
        <v>1505</v>
      </c>
      <c r="B2137" s="14" t="s">
        <v>7160</v>
      </c>
      <c r="C2137" s="14" t="s">
        <v>7167</v>
      </c>
      <c r="D2137" s="16">
        <v>45856</v>
      </c>
      <c r="E2137" s="16">
        <v>45937</v>
      </c>
      <c r="F2137" s="14" t="s">
        <v>7168</v>
      </c>
      <c r="G2137" s="14">
        <v>29213291</v>
      </c>
      <c r="H2137" s="14" t="s">
        <v>2649</v>
      </c>
      <c r="I2137" s="15">
        <v>91.19</v>
      </c>
      <c r="J2137" s="77">
        <v>2</v>
      </c>
      <c r="K2137" s="92"/>
    </row>
    <row r="2138" spans="1:11" ht="30" x14ac:dyDescent="0.25">
      <c r="A2138" s="14" t="s">
        <v>1505</v>
      </c>
      <c r="B2138" s="14" t="s">
        <v>7160</v>
      </c>
      <c r="C2138" s="14" t="s">
        <v>7169</v>
      </c>
      <c r="D2138" s="16">
        <v>45895</v>
      </c>
      <c r="E2138" s="16">
        <v>45937</v>
      </c>
      <c r="F2138" s="14" t="s">
        <v>7170</v>
      </c>
      <c r="G2138" s="14"/>
      <c r="H2138" s="14" t="s">
        <v>4969</v>
      </c>
      <c r="I2138" s="15">
        <v>26.53</v>
      </c>
      <c r="J2138" s="77">
        <v>2</v>
      </c>
      <c r="K2138" s="92"/>
    </row>
    <row r="2139" spans="1:11" ht="30" x14ac:dyDescent="0.25">
      <c r="A2139" s="14" t="s">
        <v>1505</v>
      </c>
      <c r="B2139" s="14" t="s">
        <v>7160</v>
      </c>
      <c r="C2139" s="14" t="s">
        <v>7171</v>
      </c>
      <c r="D2139" s="16">
        <v>45883</v>
      </c>
      <c r="E2139" s="16">
        <v>45937</v>
      </c>
      <c r="F2139" s="14" t="s">
        <v>7166</v>
      </c>
      <c r="G2139" s="14" t="s">
        <v>7172</v>
      </c>
      <c r="H2139" s="14" t="s">
        <v>7173</v>
      </c>
      <c r="I2139" s="15">
        <v>45.3</v>
      </c>
      <c r="J2139" s="77">
        <v>2</v>
      </c>
      <c r="K2139" s="92"/>
    </row>
    <row r="2140" spans="1:11" ht="60" x14ac:dyDescent="0.25">
      <c r="A2140" s="14" t="s">
        <v>1505</v>
      </c>
      <c r="B2140" s="14" t="s">
        <v>7174</v>
      </c>
      <c r="C2140" s="14" t="s">
        <v>7174</v>
      </c>
      <c r="D2140" s="16">
        <v>45937</v>
      </c>
      <c r="E2140" s="16"/>
      <c r="F2140" s="14" t="s">
        <v>7175</v>
      </c>
      <c r="G2140" s="14"/>
      <c r="H2140" s="14" t="s">
        <v>6397</v>
      </c>
      <c r="I2140" s="15">
        <v>516</v>
      </c>
      <c r="J2140" s="77">
        <v>2</v>
      </c>
      <c r="K2140" s="92"/>
    </row>
    <row r="2141" spans="1:11" ht="30" x14ac:dyDescent="0.25">
      <c r="A2141" s="14" t="s">
        <v>1505</v>
      </c>
      <c r="B2141" s="14" t="s">
        <v>7174</v>
      </c>
      <c r="C2141" s="14" t="s">
        <v>7176</v>
      </c>
      <c r="D2141" s="16">
        <v>45740</v>
      </c>
      <c r="E2141" s="16">
        <v>45937</v>
      </c>
      <c r="F2141" s="14" t="s">
        <v>7177</v>
      </c>
      <c r="G2141" s="14" t="s">
        <v>7178</v>
      </c>
      <c r="H2141" s="14" t="s">
        <v>7179</v>
      </c>
      <c r="I2141" s="15">
        <v>45</v>
      </c>
      <c r="J2141" s="77">
        <v>2</v>
      </c>
      <c r="K2141" s="92"/>
    </row>
    <row r="2142" spans="1:11" ht="60" x14ac:dyDescent="0.25">
      <c r="A2142" s="14" t="s">
        <v>1505</v>
      </c>
      <c r="B2142" s="14" t="s">
        <v>7174</v>
      </c>
      <c r="C2142" s="14" t="s">
        <v>7174</v>
      </c>
      <c r="D2142" s="16">
        <v>45937</v>
      </c>
      <c r="E2142" s="16"/>
      <c r="F2142" s="14" t="s">
        <v>7180</v>
      </c>
      <c r="G2142" s="14"/>
      <c r="H2142" s="14" t="s">
        <v>6397</v>
      </c>
      <c r="I2142" s="15">
        <v>279.7</v>
      </c>
      <c r="J2142" s="77">
        <v>2</v>
      </c>
      <c r="K2142" s="92"/>
    </row>
    <row r="2143" spans="1:11" ht="60" x14ac:dyDescent="0.25">
      <c r="A2143" s="14" t="s">
        <v>1505</v>
      </c>
      <c r="B2143" s="14" t="s">
        <v>7174</v>
      </c>
      <c r="C2143" s="14" t="s">
        <v>7181</v>
      </c>
      <c r="D2143" s="16">
        <v>45816</v>
      </c>
      <c r="E2143" s="16">
        <v>45937</v>
      </c>
      <c r="F2143" s="14" t="s">
        <v>7182</v>
      </c>
      <c r="G2143" s="14" t="s">
        <v>7183</v>
      </c>
      <c r="H2143" s="14" t="s">
        <v>7184</v>
      </c>
      <c r="I2143" s="15">
        <v>582.70000000000005</v>
      </c>
      <c r="J2143" s="77">
        <v>2</v>
      </c>
      <c r="K2143" s="92"/>
    </row>
    <row r="2144" spans="1:11" ht="60" x14ac:dyDescent="0.25">
      <c r="A2144" s="14" t="s">
        <v>1505</v>
      </c>
      <c r="B2144" s="14" t="s">
        <v>7185</v>
      </c>
      <c r="C2144" s="14" t="s">
        <v>2535</v>
      </c>
      <c r="D2144" s="16">
        <v>45782</v>
      </c>
      <c r="E2144" s="16">
        <v>45937</v>
      </c>
      <c r="F2144" s="14" t="s">
        <v>7186</v>
      </c>
      <c r="G2144" s="14" t="s">
        <v>7187</v>
      </c>
      <c r="H2144" s="14" t="s">
        <v>7188</v>
      </c>
      <c r="I2144" s="15">
        <v>303</v>
      </c>
      <c r="J2144" s="77">
        <v>2</v>
      </c>
      <c r="K2144" s="92"/>
    </row>
    <row r="2145" spans="1:11" ht="30" x14ac:dyDescent="0.25">
      <c r="A2145" s="14" t="s">
        <v>1505</v>
      </c>
      <c r="B2145" s="14" t="s">
        <v>7189</v>
      </c>
      <c r="C2145" s="14" t="s">
        <v>3201</v>
      </c>
      <c r="D2145" s="16">
        <v>45758</v>
      </c>
      <c r="E2145" s="16">
        <v>45937</v>
      </c>
      <c r="F2145" s="14" t="s">
        <v>7190</v>
      </c>
      <c r="G2145" s="14" t="s">
        <v>2421</v>
      </c>
      <c r="H2145" s="14" t="s">
        <v>2422</v>
      </c>
      <c r="I2145" s="15">
        <v>31.59</v>
      </c>
      <c r="J2145" s="77">
        <v>2</v>
      </c>
      <c r="K2145" s="92"/>
    </row>
    <row r="2146" spans="1:11" ht="30" x14ac:dyDescent="0.25">
      <c r="A2146" s="14" t="s">
        <v>1505</v>
      </c>
      <c r="B2146" s="14" t="s">
        <v>7189</v>
      </c>
      <c r="C2146" s="14" t="s">
        <v>7191</v>
      </c>
      <c r="D2146" s="16">
        <v>45742</v>
      </c>
      <c r="E2146" s="16">
        <v>45937</v>
      </c>
      <c r="F2146" s="14" t="s">
        <v>7190</v>
      </c>
      <c r="G2146" s="14" t="s">
        <v>7192</v>
      </c>
      <c r="H2146" s="14" t="s">
        <v>7193</v>
      </c>
      <c r="I2146" s="15">
        <v>47.9</v>
      </c>
      <c r="J2146" s="77">
        <v>2</v>
      </c>
      <c r="K2146" s="92"/>
    </row>
    <row r="2147" spans="1:11" ht="60" x14ac:dyDescent="0.25">
      <c r="A2147" s="14" t="s">
        <v>1505</v>
      </c>
      <c r="B2147" s="14" t="s">
        <v>7189</v>
      </c>
      <c r="C2147" s="14" t="s">
        <v>7189</v>
      </c>
      <c r="D2147" s="16">
        <v>45937</v>
      </c>
      <c r="E2147" s="16"/>
      <c r="F2147" s="14" t="s">
        <v>7194</v>
      </c>
      <c r="G2147" s="14"/>
      <c r="H2147" s="14" t="s">
        <v>7195</v>
      </c>
      <c r="I2147" s="15">
        <v>516</v>
      </c>
      <c r="J2147" s="77">
        <v>2</v>
      </c>
      <c r="K2147" s="92"/>
    </row>
    <row r="2148" spans="1:11" ht="30" x14ac:dyDescent="0.25">
      <c r="A2148" s="14" t="s">
        <v>1505</v>
      </c>
      <c r="B2148" s="14" t="s">
        <v>7189</v>
      </c>
      <c r="C2148" s="14" t="s">
        <v>7196</v>
      </c>
      <c r="D2148" s="16">
        <v>45819</v>
      </c>
      <c r="E2148" s="16">
        <v>45937</v>
      </c>
      <c r="F2148" s="14" t="s">
        <v>7197</v>
      </c>
      <c r="G2148" s="14" t="s">
        <v>7198</v>
      </c>
      <c r="H2148" s="14" t="s">
        <v>7199</v>
      </c>
      <c r="I2148" s="15">
        <v>93.9</v>
      </c>
      <c r="J2148" s="77">
        <v>2</v>
      </c>
      <c r="K2148" s="92"/>
    </row>
    <row r="2149" spans="1:11" ht="40" x14ac:dyDescent="0.25">
      <c r="A2149" s="14" t="s">
        <v>1505</v>
      </c>
      <c r="B2149" s="14" t="s">
        <v>7200</v>
      </c>
      <c r="C2149" s="14" t="s">
        <v>7201</v>
      </c>
      <c r="D2149" s="16">
        <v>45895</v>
      </c>
      <c r="E2149" s="16">
        <v>45937</v>
      </c>
      <c r="F2149" s="14" t="s">
        <v>7202</v>
      </c>
      <c r="G2149" s="14" t="s">
        <v>2829</v>
      </c>
      <c r="H2149" s="14" t="s">
        <v>2830</v>
      </c>
      <c r="I2149" s="15">
        <v>62</v>
      </c>
      <c r="J2149" s="77">
        <v>2</v>
      </c>
      <c r="K2149" s="92"/>
    </row>
    <row r="2150" spans="1:11" ht="30" x14ac:dyDescent="0.25">
      <c r="A2150" s="14" t="s">
        <v>1505</v>
      </c>
      <c r="B2150" s="14" t="s">
        <v>7200</v>
      </c>
      <c r="C2150" s="14" t="s">
        <v>7203</v>
      </c>
      <c r="D2150" s="16">
        <v>45855</v>
      </c>
      <c r="E2150" s="16">
        <v>45937</v>
      </c>
      <c r="F2150" s="14" t="s">
        <v>4713</v>
      </c>
      <c r="G2150" s="14">
        <v>29213291</v>
      </c>
      <c r="H2150" s="14" t="s">
        <v>2649</v>
      </c>
      <c r="I2150" s="15">
        <v>221.99</v>
      </c>
      <c r="J2150" s="77">
        <v>2</v>
      </c>
      <c r="K2150" s="92"/>
    </row>
    <row r="2151" spans="1:11" ht="40" x14ac:dyDescent="0.25">
      <c r="A2151" s="14" t="s">
        <v>1505</v>
      </c>
      <c r="B2151" s="14" t="s">
        <v>7200</v>
      </c>
      <c r="C2151" s="14" t="s">
        <v>7204</v>
      </c>
      <c r="D2151" s="16">
        <v>45840</v>
      </c>
      <c r="E2151" s="16">
        <v>45937</v>
      </c>
      <c r="F2151" s="14" t="s">
        <v>7202</v>
      </c>
      <c r="G2151" s="14" t="s">
        <v>2829</v>
      </c>
      <c r="H2151" s="14" t="s">
        <v>2830</v>
      </c>
      <c r="I2151" s="15">
        <v>57.3</v>
      </c>
      <c r="J2151" s="77">
        <v>2</v>
      </c>
      <c r="K2151" s="92"/>
    </row>
    <row r="2152" spans="1:11" ht="50" x14ac:dyDescent="0.25">
      <c r="A2152" s="14" t="s">
        <v>1505</v>
      </c>
      <c r="B2152" s="14" t="s">
        <v>7205</v>
      </c>
      <c r="C2152" s="14" t="s">
        <v>7206</v>
      </c>
      <c r="D2152" s="16">
        <v>45902</v>
      </c>
      <c r="E2152" s="16">
        <v>45937</v>
      </c>
      <c r="F2152" s="14" t="s">
        <v>7207</v>
      </c>
      <c r="G2152" s="14" t="s">
        <v>7208</v>
      </c>
      <c r="H2152" s="14" t="s">
        <v>7209</v>
      </c>
      <c r="I2152" s="15">
        <v>1112.5899999999999</v>
      </c>
      <c r="J2152" s="77">
        <v>2</v>
      </c>
      <c r="K2152" s="92"/>
    </row>
    <row r="2153" spans="1:11" ht="70" x14ac:dyDescent="0.25">
      <c r="A2153" s="14" t="s">
        <v>1505</v>
      </c>
      <c r="B2153" s="14" t="s">
        <v>7210</v>
      </c>
      <c r="C2153" s="14" t="s">
        <v>7210</v>
      </c>
      <c r="D2153" s="16">
        <v>45937</v>
      </c>
      <c r="E2153" s="16"/>
      <c r="F2153" s="14" t="s">
        <v>7211</v>
      </c>
      <c r="G2153" s="14"/>
      <c r="H2153" s="14" t="s">
        <v>7212</v>
      </c>
      <c r="I2153" s="15">
        <v>800</v>
      </c>
      <c r="J2153" s="77">
        <v>2</v>
      </c>
      <c r="K2153" s="92"/>
    </row>
    <row r="2154" spans="1:11" ht="30" x14ac:dyDescent="0.25">
      <c r="A2154" s="14" t="s">
        <v>1505</v>
      </c>
      <c r="B2154" s="14" t="s">
        <v>7213</v>
      </c>
      <c r="C2154" s="14" t="s">
        <v>7214</v>
      </c>
      <c r="D2154" s="16">
        <v>45867</v>
      </c>
      <c r="E2154" s="16">
        <v>45937</v>
      </c>
      <c r="F2154" s="14" t="s">
        <v>7215</v>
      </c>
      <c r="G2154" s="14">
        <v>29213291</v>
      </c>
      <c r="H2154" s="14" t="s">
        <v>2649</v>
      </c>
      <c r="I2154" s="15">
        <v>327.56</v>
      </c>
      <c r="J2154" s="77">
        <v>2</v>
      </c>
      <c r="K2154" s="92"/>
    </row>
    <row r="2155" spans="1:11" ht="12.5" x14ac:dyDescent="0.25">
      <c r="A2155" s="14" t="s">
        <v>1505</v>
      </c>
      <c r="B2155" s="14" t="s">
        <v>7216</v>
      </c>
      <c r="C2155" s="14" t="s">
        <v>7217</v>
      </c>
      <c r="D2155" s="16">
        <v>45937</v>
      </c>
      <c r="E2155" s="16"/>
      <c r="F2155" s="14" t="s">
        <v>7218</v>
      </c>
      <c r="G2155" s="14" t="s">
        <v>2193</v>
      </c>
      <c r="H2155" s="14" t="s">
        <v>2194</v>
      </c>
      <c r="I2155" s="15">
        <v>10.25</v>
      </c>
      <c r="J2155" s="77">
        <v>4</v>
      </c>
      <c r="K2155" s="92"/>
    </row>
    <row r="2156" spans="1:11" ht="30" x14ac:dyDescent="0.25">
      <c r="A2156" s="14" t="s">
        <v>1505</v>
      </c>
      <c r="B2156" s="14" t="s">
        <v>7219</v>
      </c>
      <c r="C2156" s="14" t="s">
        <v>7220</v>
      </c>
      <c r="D2156" s="16">
        <v>45923</v>
      </c>
      <c r="E2156" s="16">
        <v>45938</v>
      </c>
      <c r="F2156" s="14" t="s">
        <v>7221</v>
      </c>
      <c r="G2156" s="14" t="s">
        <v>1665</v>
      </c>
      <c r="H2156" s="14" t="s">
        <v>1685</v>
      </c>
      <c r="I2156" s="15">
        <v>48.98</v>
      </c>
      <c r="J2156" s="77">
        <v>4</v>
      </c>
      <c r="K2156" s="92"/>
    </row>
    <row r="2157" spans="1:11" ht="30" x14ac:dyDescent="0.25">
      <c r="A2157" s="14" t="s">
        <v>1505</v>
      </c>
      <c r="B2157" s="14" t="s">
        <v>7222</v>
      </c>
      <c r="C2157" s="14" t="s">
        <v>7223</v>
      </c>
      <c r="D2157" s="16">
        <v>45902</v>
      </c>
      <c r="E2157" s="16">
        <v>45938</v>
      </c>
      <c r="F2157" s="14" t="s">
        <v>7224</v>
      </c>
      <c r="G2157" s="14" t="s">
        <v>1665</v>
      </c>
      <c r="H2157" s="14" t="s">
        <v>1666</v>
      </c>
      <c r="I2157" s="15">
        <v>50.67</v>
      </c>
      <c r="J2157" s="77">
        <v>4</v>
      </c>
      <c r="K2157" s="92"/>
    </row>
    <row r="2158" spans="1:11" ht="12.5" x14ac:dyDescent="0.25">
      <c r="A2158" s="14" t="s">
        <v>1505</v>
      </c>
      <c r="B2158" s="14" t="s">
        <v>7225</v>
      </c>
      <c r="C2158" s="14" t="s">
        <v>6229</v>
      </c>
      <c r="D2158" s="16">
        <v>45938</v>
      </c>
      <c r="E2158" s="16"/>
      <c r="F2158" s="14" t="s">
        <v>7226</v>
      </c>
      <c r="G2158" s="14" t="s">
        <v>1779</v>
      </c>
      <c r="H2158" s="14" t="s">
        <v>1780</v>
      </c>
      <c r="I2158" s="15">
        <v>738</v>
      </c>
      <c r="J2158" s="77">
        <v>4</v>
      </c>
      <c r="K2158" s="92"/>
    </row>
    <row r="2159" spans="1:11" ht="12.5" x14ac:dyDescent="0.25">
      <c r="A2159" s="14" t="s">
        <v>1505</v>
      </c>
      <c r="B2159" s="14" t="s">
        <v>7227</v>
      </c>
      <c r="C2159" s="14" t="s">
        <v>7228</v>
      </c>
      <c r="D2159" s="16">
        <v>45938</v>
      </c>
      <c r="E2159" s="16"/>
      <c r="F2159" s="14" t="s">
        <v>7229</v>
      </c>
      <c r="G2159" s="14" t="s">
        <v>1835</v>
      </c>
      <c r="H2159" s="14" t="s">
        <v>1549</v>
      </c>
      <c r="I2159" s="15">
        <v>62.8</v>
      </c>
      <c r="J2159" s="77">
        <v>2</v>
      </c>
      <c r="K2159" s="92"/>
    </row>
    <row r="2160" spans="1:11" ht="30" x14ac:dyDescent="0.25">
      <c r="A2160" s="14" t="s">
        <v>1505</v>
      </c>
      <c r="B2160" s="14" t="s">
        <v>7230</v>
      </c>
      <c r="C2160" s="14" t="s">
        <v>7231</v>
      </c>
      <c r="D2160" s="16" t="s">
        <v>7232</v>
      </c>
      <c r="E2160" s="16">
        <v>45938</v>
      </c>
      <c r="F2160" s="14" t="s">
        <v>7233</v>
      </c>
      <c r="G2160" s="14" t="s">
        <v>7234</v>
      </c>
      <c r="H2160" s="14" t="s">
        <v>7235</v>
      </c>
      <c r="I2160" s="15">
        <v>80</v>
      </c>
      <c r="J2160" s="77">
        <v>2</v>
      </c>
      <c r="K2160" s="92"/>
    </row>
    <row r="2161" spans="1:11" ht="30" x14ac:dyDescent="0.25">
      <c r="A2161" s="14" t="s">
        <v>1505</v>
      </c>
      <c r="B2161" s="14" t="s">
        <v>7230</v>
      </c>
      <c r="C2161" s="14" t="s">
        <v>7236</v>
      </c>
      <c r="D2161" s="16">
        <v>45835</v>
      </c>
      <c r="E2161" s="16">
        <v>45938</v>
      </c>
      <c r="F2161" s="14" t="s">
        <v>7237</v>
      </c>
      <c r="G2161" s="14" t="s">
        <v>7238</v>
      </c>
      <c r="H2161" s="14" t="s">
        <v>7239</v>
      </c>
      <c r="I2161" s="15">
        <v>41</v>
      </c>
      <c r="J2161" s="77">
        <v>2</v>
      </c>
      <c r="K2161" s="92"/>
    </row>
    <row r="2162" spans="1:11" ht="30" x14ac:dyDescent="0.25">
      <c r="A2162" s="14" t="s">
        <v>1505</v>
      </c>
      <c r="B2162" s="14" t="s">
        <v>7230</v>
      </c>
      <c r="C2162" s="14" t="s">
        <v>7240</v>
      </c>
      <c r="D2162" s="16">
        <v>45811</v>
      </c>
      <c r="E2162" s="16">
        <v>45938</v>
      </c>
      <c r="F2162" s="14" t="s">
        <v>7241</v>
      </c>
      <c r="G2162" s="14" t="s">
        <v>7242</v>
      </c>
      <c r="H2162" s="14" t="s">
        <v>7243</v>
      </c>
      <c r="I2162" s="15">
        <v>12.6</v>
      </c>
      <c r="J2162" s="77">
        <v>2</v>
      </c>
      <c r="K2162" s="92"/>
    </row>
    <row r="2163" spans="1:11" ht="30" x14ac:dyDescent="0.25">
      <c r="A2163" s="14" t="s">
        <v>1505</v>
      </c>
      <c r="B2163" s="14" t="s">
        <v>7244</v>
      </c>
      <c r="C2163" s="14" t="s">
        <v>7245</v>
      </c>
      <c r="D2163" s="16">
        <v>45839</v>
      </c>
      <c r="E2163" s="16">
        <v>45938</v>
      </c>
      <c r="F2163" s="14" t="s">
        <v>7246</v>
      </c>
      <c r="G2163" s="14">
        <v>29213291</v>
      </c>
      <c r="H2163" s="14" t="s">
        <v>2649</v>
      </c>
      <c r="I2163" s="15">
        <v>235.47</v>
      </c>
      <c r="J2163" s="77">
        <v>3</v>
      </c>
      <c r="K2163" s="92"/>
    </row>
    <row r="2164" spans="1:11" ht="60" x14ac:dyDescent="0.25">
      <c r="A2164" s="14" t="s">
        <v>1505</v>
      </c>
      <c r="B2164" s="14" t="s">
        <v>7244</v>
      </c>
      <c r="C2164" s="14" t="s">
        <v>1880</v>
      </c>
      <c r="D2164" s="16">
        <v>45734</v>
      </c>
      <c r="E2164" s="16">
        <v>45938</v>
      </c>
      <c r="F2164" s="14" t="s">
        <v>7247</v>
      </c>
      <c r="G2164" s="14"/>
      <c r="H2164" s="14" t="s">
        <v>4158</v>
      </c>
      <c r="I2164" s="15">
        <v>747.5</v>
      </c>
      <c r="J2164" s="77">
        <v>3</v>
      </c>
      <c r="K2164" s="92"/>
    </row>
    <row r="2165" spans="1:11" ht="30" x14ac:dyDescent="0.25">
      <c r="A2165" s="14" t="s">
        <v>1505</v>
      </c>
      <c r="B2165" s="14" t="s">
        <v>7248</v>
      </c>
      <c r="C2165" s="14" t="s">
        <v>7249</v>
      </c>
      <c r="D2165" s="16">
        <v>45905</v>
      </c>
      <c r="E2165" s="16">
        <v>45938</v>
      </c>
      <c r="F2165" s="14" t="s">
        <v>7250</v>
      </c>
      <c r="G2165" s="14" t="s">
        <v>4539</v>
      </c>
      <c r="H2165" s="14" t="s">
        <v>2980</v>
      </c>
      <c r="I2165" s="15">
        <v>570.39</v>
      </c>
      <c r="J2165" s="77">
        <v>2</v>
      </c>
      <c r="K2165" s="92"/>
    </row>
    <row r="2166" spans="1:11" ht="30" x14ac:dyDescent="0.25">
      <c r="A2166" s="14" t="s">
        <v>1505</v>
      </c>
      <c r="B2166" s="14" t="s">
        <v>7248</v>
      </c>
      <c r="C2166" s="14" t="s">
        <v>7251</v>
      </c>
      <c r="D2166" s="16">
        <v>45908</v>
      </c>
      <c r="E2166" s="16">
        <v>45938</v>
      </c>
      <c r="F2166" s="14" t="s">
        <v>5949</v>
      </c>
      <c r="G2166" s="14">
        <v>29213291</v>
      </c>
      <c r="H2166" s="14" t="s">
        <v>2649</v>
      </c>
      <c r="I2166" s="15">
        <v>255.83</v>
      </c>
      <c r="J2166" s="77">
        <v>2</v>
      </c>
      <c r="K2166" s="92"/>
    </row>
    <row r="2167" spans="1:11" ht="100" x14ac:dyDescent="0.25">
      <c r="A2167" s="14" t="s">
        <v>1505</v>
      </c>
      <c r="B2167" s="14" t="s">
        <v>7252</v>
      </c>
      <c r="C2167" s="14" t="s">
        <v>2159</v>
      </c>
      <c r="D2167" s="16">
        <v>45697</v>
      </c>
      <c r="E2167" s="16">
        <v>45938</v>
      </c>
      <c r="F2167" s="14" t="s">
        <v>7253</v>
      </c>
      <c r="G2167" s="14"/>
      <c r="H2167" s="14" t="s">
        <v>7254</v>
      </c>
      <c r="I2167" s="15">
        <v>168</v>
      </c>
      <c r="J2167" s="77">
        <v>3</v>
      </c>
      <c r="K2167" s="92"/>
    </row>
    <row r="2168" spans="1:11" ht="150" x14ac:dyDescent="0.25">
      <c r="A2168" s="14" t="s">
        <v>1505</v>
      </c>
      <c r="B2168" s="14" t="s">
        <v>7255</v>
      </c>
      <c r="C2168" s="14" t="s">
        <v>7256</v>
      </c>
      <c r="D2168" s="16">
        <v>45894</v>
      </c>
      <c r="E2168" s="16">
        <v>45938</v>
      </c>
      <c r="F2168" s="14" t="s">
        <v>7257</v>
      </c>
      <c r="G2168" s="14" t="s">
        <v>2236</v>
      </c>
      <c r="H2168" s="14" t="s">
        <v>2237</v>
      </c>
      <c r="I2168" s="15">
        <v>3924</v>
      </c>
      <c r="J2168" s="77">
        <v>2</v>
      </c>
      <c r="K2168" s="92"/>
    </row>
    <row r="2169" spans="1:11" ht="90" x14ac:dyDescent="0.25">
      <c r="A2169" s="14" t="s">
        <v>1505</v>
      </c>
      <c r="B2169" s="14" t="s">
        <v>7255</v>
      </c>
      <c r="C2169" s="14" t="s">
        <v>4045</v>
      </c>
      <c r="D2169" s="16">
        <v>45895</v>
      </c>
      <c r="E2169" s="16">
        <v>45938</v>
      </c>
      <c r="F2169" s="14" t="s">
        <v>7258</v>
      </c>
      <c r="G2169" s="14" t="s">
        <v>2236</v>
      </c>
      <c r="H2169" s="14" t="s">
        <v>2237</v>
      </c>
      <c r="I2169" s="15">
        <v>2255.96</v>
      </c>
      <c r="J2169" s="77">
        <v>2</v>
      </c>
      <c r="K2169" s="92"/>
    </row>
    <row r="2170" spans="1:11" ht="100" x14ac:dyDescent="0.25">
      <c r="A2170" s="14" t="s">
        <v>1505</v>
      </c>
      <c r="B2170" s="14" t="s">
        <v>7255</v>
      </c>
      <c r="C2170" s="14" t="s">
        <v>7259</v>
      </c>
      <c r="D2170" s="16">
        <v>45734</v>
      </c>
      <c r="E2170" s="16">
        <v>45938</v>
      </c>
      <c r="F2170" s="14" t="s">
        <v>7260</v>
      </c>
      <c r="G2170" s="14"/>
      <c r="H2170" s="14" t="s">
        <v>2621</v>
      </c>
      <c r="I2170" s="15">
        <v>82.15</v>
      </c>
      <c r="J2170" s="77">
        <v>2</v>
      </c>
      <c r="K2170" s="92"/>
    </row>
    <row r="2171" spans="1:11" ht="80" x14ac:dyDescent="0.25">
      <c r="A2171" s="14" t="s">
        <v>1505</v>
      </c>
      <c r="B2171" s="14" t="s">
        <v>7255</v>
      </c>
      <c r="C2171" s="14" t="s">
        <v>7261</v>
      </c>
      <c r="D2171" s="16">
        <v>45675</v>
      </c>
      <c r="E2171" s="16">
        <v>45938</v>
      </c>
      <c r="F2171" s="14" t="s">
        <v>7262</v>
      </c>
      <c r="G2171" s="14" t="s">
        <v>7263</v>
      </c>
      <c r="H2171" s="14" t="s">
        <v>7264</v>
      </c>
      <c r="I2171" s="15">
        <v>48.66</v>
      </c>
      <c r="J2171" s="77">
        <v>2</v>
      </c>
      <c r="K2171" s="92"/>
    </row>
    <row r="2172" spans="1:11" ht="100" x14ac:dyDescent="0.25">
      <c r="A2172" s="14" t="s">
        <v>1505</v>
      </c>
      <c r="B2172" s="14" t="s">
        <v>7255</v>
      </c>
      <c r="C2172" s="14" t="s">
        <v>7265</v>
      </c>
      <c r="D2172" s="16">
        <v>45729</v>
      </c>
      <c r="E2172" s="16">
        <v>45938</v>
      </c>
      <c r="F2172" s="14" t="s">
        <v>7266</v>
      </c>
      <c r="G2172" s="14"/>
      <c r="H2172" s="14" t="s">
        <v>3647</v>
      </c>
      <c r="I2172" s="15">
        <v>84.27</v>
      </c>
      <c r="J2172" s="77">
        <v>2</v>
      </c>
      <c r="K2172" s="92"/>
    </row>
    <row r="2173" spans="1:11" ht="100" x14ac:dyDescent="0.25">
      <c r="A2173" s="14" t="s">
        <v>1505</v>
      </c>
      <c r="B2173" s="14" t="s">
        <v>7255</v>
      </c>
      <c r="C2173" s="14" t="s">
        <v>7267</v>
      </c>
      <c r="D2173" s="16">
        <v>45729</v>
      </c>
      <c r="E2173" s="16">
        <v>45938</v>
      </c>
      <c r="F2173" s="14" t="s">
        <v>7268</v>
      </c>
      <c r="G2173" s="14"/>
      <c r="H2173" s="14" t="s">
        <v>1993</v>
      </c>
      <c r="I2173" s="15">
        <v>106</v>
      </c>
      <c r="J2173" s="77">
        <v>2</v>
      </c>
      <c r="K2173" s="92"/>
    </row>
    <row r="2174" spans="1:11" ht="40" x14ac:dyDescent="0.25">
      <c r="A2174" s="14" t="s">
        <v>1505</v>
      </c>
      <c r="B2174" s="14" t="s">
        <v>7255</v>
      </c>
      <c r="C2174" s="14" t="s">
        <v>7269</v>
      </c>
      <c r="D2174" s="16">
        <v>45719</v>
      </c>
      <c r="E2174" s="16">
        <v>45938</v>
      </c>
      <c r="F2174" s="14" t="s">
        <v>7270</v>
      </c>
      <c r="G2174" s="14" t="s">
        <v>1809</v>
      </c>
      <c r="H2174" s="14" t="s">
        <v>1810</v>
      </c>
      <c r="I2174" s="15">
        <v>287.5</v>
      </c>
      <c r="J2174" s="77">
        <v>2</v>
      </c>
      <c r="K2174" s="92"/>
    </row>
    <row r="2175" spans="1:11" ht="50" x14ac:dyDescent="0.25">
      <c r="A2175" s="14" t="s">
        <v>1505</v>
      </c>
      <c r="B2175" s="14" t="s">
        <v>7255</v>
      </c>
      <c r="C2175" s="14" t="s">
        <v>7271</v>
      </c>
      <c r="D2175" s="16">
        <v>45695</v>
      </c>
      <c r="E2175" s="16">
        <v>45938</v>
      </c>
      <c r="F2175" s="14" t="s">
        <v>7272</v>
      </c>
      <c r="G2175" s="14"/>
      <c r="H2175" s="14" t="s">
        <v>6122</v>
      </c>
      <c r="I2175" s="15">
        <v>741</v>
      </c>
      <c r="J2175" s="77">
        <v>2</v>
      </c>
      <c r="K2175" s="92"/>
    </row>
    <row r="2176" spans="1:11" ht="40" x14ac:dyDescent="0.25">
      <c r="A2176" s="14" t="s">
        <v>1505</v>
      </c>
      <c r="B2176" s="14" t="s">
        <v>7255</v>
      </c>
      <c r="C2176" s="14" t="s">
        <v>7273</v>
      </c>
      <c r="D2176" s="16">
        <v>45803</v>
      </c>
      <c r="E2176" s="16">
        <v>45938</v>
      </c>
      <c r="F2176" s="14" t="s">
        <v>7274</v>
      </c>
      <c r="G2176" s="14" t="s">
        <v>5325</v>
      </c>
      <c r="H2176" s="14" t="s">
        <v>5326</v>
      </c>
      <c r="I2176" s="15">
        <v>461.25</v>
      </c>
      <c r="J2176" s="77">
        <v>2</v>
      </c>
      <c r="K2176" s="92"/>
    </row>
    <row r="2177" spans="1:11" ht="60" x14ac:dyDescent="0.25">
      <c r="A2177" s="14" t="s">
        <v>1505</v>
      </c>
      <c r="B2177" s="14" t="s">
        <v>7255</v>
      </c>
      <c r="C2177" s="14" t="s">
        <v>5328</v>
      </c>
      <c r="D2177" s="16">
        <v>45845</v>
      </c>
      <c r="E2177" s="16">
        <v>45938</v>
      </c>
      <c r="F2177" s="14" t="s">
        <v>7275</v>
      </c>
      <c r="G2177" s="14" t="s">
        <v>5345</v>
      </c>
      <c r="H2177" s="14" t="s">
        <v>5346</v>
      </c>
      <c r="I2177" s="15">
        <v>1650</v>
      </c>
      <c r="J2177" s="77">
        <v>2</v>
      </c>
      <c r="K2177" s="92"/>
    </row>
    <row r="2178" spans="1:11" ht="60" x14ac:dyDescent="0.25">
      <c r="A2178" s="14" t="s">
        <v>1505</v>
      </c>
      <c r="B2178" s="14" t="s">
        <v>7255</v>
      </c>
      <c r="C2178" s="14" t="s">
        <v>7276</v>
      </c>
      <c r="D2178" s="16">
        <v>45894</v>
      </c>
      <c r="E2178" s="16">
        <v>45938</v>
      </c>
      <c r="F2178" s="14" t="s">
        <v>7277</v>
      </c>
      <c r="G2178" s="14" t="s">
        <v>7278</v>
      </c>
      <c r="H2178" s="14" t="s">
        <v>7279</v>
      </c>
      <c r="I2178" s="15">
        <v>1206.48</v>
      </c>
      <c r="J2178" s="77">
        <v>2</v>
      </c>
      <c r="K2178" s="92"/>
    </row>
    <row r="2179" spans="1:11" ht="70" x14ac:dyDescent="0.25">
      <c r="A2179" s="14" t="s">
        <v>1505</v>
      </c>
      <c r="B2179" s="14" t="s">
        <v>7255</v>
      </c>
      <c r="C2179" s="14" t="s">
        <v>7280</v>
      </c>
      <c r="D2179" s="16">
        <v>45895</v>
      </c>
      <c r="E2179" s="16">
        <v>45938</v>
      </c>
      <c r="F2179" s="14" t="s">
        <v>7281</v>
      </c>
      <c r="G2179" s="14" t="s">
        <v>7278</v>
      </c>
      <c r="H2179" s="14" t="s">
        <v>7279</v>
      </c>
      <c r="I2179" s="15">
        <v>1153.6400000000001</v>
      </c>
      <c r="J2179" s="77">
        <v>2</v>
      </c>
      <c r="K2179" s="92"/>
    </row>
    <row r="2180" spans="1:11" ht="60" x14ac:dyDescent="0.25">
      <c r="A2180" s="14" t="s">
        <v>1505</v>
      </c>
      <c r="B2180" s="14" t="s">
        <v>7255</v>
      </c>
      <c r="C2180" s="14" t="s">
        <v>7282</v>
      </c>
      <c r="D2180" s="16">
        <v>45895</v>
      </c>
      <c r="E2180" s="16">
        <v>45938</v>
      </c>
      <c r="F2180" s="14" t="s">
        <v>7283</v>
      </c>
      <c r="G2180" s="14" t="s">
        <v>7278</v>
      </c>
      <c r="H2180" s="14" t="s">
        <v>7279</v>
      </c>
      <c r="I2180" s="15">
        <v>179.05</v>
      </c>
      <c r="J2180" s="77">
        <v>2</v>
      </c>
      <c r="K2180" s="92"/>
    </row>
    <row r="2181" spans="1:11" ht="50" x14ac:dyDescent="0.25">
      <c r="A2181" s="14" t="s">
        <v>1505</v>
      </c>
      <c r="B2181" s="14" t="s">
        <v>7255</v>
      </c>
      <c r="C2181" s="14" t="s">
        <v>7282</v>
      </c>
      <c r="D2181" s="16">
        <v>45895</v>
      </c>
      <c r="E2181" s="16">
        <v>45938</v>
      </c>
      <c r="F2181" s="14" t="s">
        <v>7284</v>
      </c>
      <c r="G2181" s="14" t="s">
        <v>7278</v>
      </c>
      <c r="H2181" s="14" t="s">
        <v>7279</v>
      </c>
      <c r="I2181" s="15">
        <v>543.12</v>
      </c>
      <c r="J2181" s="77">
        <v>2</v>
      </c>
      <c r="K2181" s="92"/>
    </row>
    <row r="2182" spans="1:11" ht="50" x14ac:dyDescent="0.25">
      <c r="A2182" s="14" t="s">
        <v>1505</v>
      </c>
      <c r="B2182" s="14" t="s">
        <v>7255</v>
      </c>
      <c r="C2182" s="14" t="s">
        <v>7285</v>
      </c>
      <c r="D2182" s="16">
        <v>45894</v>
      </c>
      <c r="E2182" s="16">
        <v>45938</v>
      </c>
      <c r="F2182" s="14" t="s">
        <v>7286</v>
      </c>
      <c r="G2182" s="14" t="s">
        <v>7287</v>
      </c>
      <c r="H2182" s="14" t="s">
        <v>7288</v>
      </c>
      <c r="I2182" s="15">
        <v>1800</v>
      </c>
      <c r="J2182" s="77">
        <v>2</v>
      </c>
      <c r="K2182" s="92"/>
    </row>
    <row r="2183" spans="1:11" ht="30" x14ac:dyDescent="0.25">
      <c r="A2183" s="14" t="s">
        <v>1505</v>
      </c>
      <c r="B2183" s="14" t="s">
        <v>7289</v>
      </c>
      <c r="C2183" s="14" t="s">
        <v>7290</v>
      </c>
      <c r="D2183" s="16">
        <v>45904</v>
      </c>
      <c r="E2183" s="16">
        <v>45938</v>
      </c>
      <c r="F2183" s="14" t="s">
        <v>7291</v>
      </c>
      <c r="G2183" s="14" t="s">
        <v>1890</v>
      </c>
      <c r="H2183" s="14" t="s">
        <v>1891</v>
      </c>
      <c r="I2183" s="15">
        <v>1739.39</v>
      </c>
      <c r="J2183" s="77">
        <v>3</v>
      </c>
      <c r="K2183" s="92"/>
    </row>
    <row r="2184" spans="1:11" ht="30" x14ac:dyDescent="0.25">
      <c r="A2184" s="14" t="s">
        <v>1505</v>
      </c>
      <c r="B2184" s="14" t="s">
        <v>7292</v>
      </c>
      <c r="C2184" s="14" t="s">
        <v>7293</v>
      </c>
      <c r="D2184" s="16">
        <v>45882</v>
      </c>
      <c r="E2184" s="16">
        <v>45938</v>
      </c>
      <c r="F2184" s="14" t="s">
        <v>7294</v>
      </c>
      <c r="G2184" s="14" t="s">
        <v>1890</v>
      </c>
      <c r="H2184" s="14" t="s">
        <v>1891</v>
      </c>
      <c r="I2184" s="15">
        <v>2378</v>
      </c>
      <c r="J2184" s="77">
        <v>3</v>
      </c>
      <c r="K2184" s="92"/>
    </row>
    <row r="2185" spans="1:11" ht="30" x14ac:dyDescent="0.25">
      <c r="A2185" s="14" t="s">
        <v>1505</v>
      </c>
      <c r="B2185" s="14" t="s">
        <v>7295</v>
      </c>
      <c r="C2185" s="14" t="s">
        <v>7296</v>
      </c>
      <c r="D2185" s="16">
        <v>45877</v>
      </c>
      <c r="E2185" s="16">
        <v>45938</v>
      </c>
      <c r="F2185" s="14" t="s">
        <v>7297</v>
      </c>
      <c r="G2185" s="14" t="s">
        <v>1890</v>
      </c>
      <c r="H2185" s="14" t="s">
        <v>1891</v>
      </c>
      <c r="I2185" s="15">
        <v>1710</v>
      </c>
      <c r="J2185" s="77">
        <v>3</v>
      </c>
      <c r="K2185" s="92"/>
    </row>
    <row r="2186" spans="1:11" ht="30" x14ac:dyDescent="0.25">
      <c r="A2186" s="14" t="s">
        <v>1505</v>
      </c>
      <c r="B2186" s="14" t="s">
        <v>7298</v>
      </c>
      <c r="C2186" s="14" t="s">
        <v>7299</v>
      </c>
      <c r="D2186" s="16">
        <v>45877</v>
      </c>
      <c r="E2186" s="16">
        <v>45938</v>
      </c>
      <c r="F2186" s="14" t="s">
        <v>7300</v>
      </c>
      <c r="G2186" s="14" t="s">
        <v>1890</v>
      </c>
      <c r="H2186" s="14" t="s">
        <v>1891</v>
      </c>
      <c r="I2186" s="15">
        <v>1780</v>
      </c>
      <c r="J2186" s="77">
        <v>3</v>
      </c>
      <c r="K2186" s="92"/>
    </row>
    <row r="2187" spans="1:11" ht="40" x14ac:dyDescent="0.25">
      <c r="A2187" s="14" t="s">
        <v>1505</v>
      </c>
      <c r="B2187" s="14" t="s">
        <v>7301</v>
      </c>
      <c r="C2187" s="14" t="s">
        <v>7302</v>
      </c>
      <c r="D2187" s="16">
        <v>45873</v>
      </c>
      <c r="E2187" s="16">
        <v>45938</v>
      </c>
      <c r="F2187" s="14" t="s">
        <v>7303</v>
      </c>
      <c r="G2187" s="14" t="s">
        <v>1890</v>
      </c>
      <c r="H2187" s="14" t="s">
        <v>1891</v>
      </c>
      <c r="I2187" s="15">
        <v>6760</v>
      </c>
      <c r="J2187" s="77">
        <v>3</v>
      </c>
      <c r="K2187" s="92"/>
    </row>
    <row r="2188" spans="1:11" ht="30" x14ac:dyDescent="0.25">
      <c r="A2188" s="14" t="s">
        <v>1505</v>
      </c>
      <c r="B2188" s="14" t="s">
        <v>7304</v>
      </c>
      <c r="C2188" s="14" t="s">
        <v>7305</v>
      </c>
      <c r="D2188" s="16">
        <v>45873</v>
      </c>
      <c r="E2188" s="16">
        <v>45938</v>
      </c>
      <c r="F2188" s="14" t="s">
        <v>7306</v>
      </c>
      <c r="G2188" s="14" t="s">
        <v>1890</v>
      </c>
      <c r="H2188" s="14" t="s">
        <v>1891</v>
      </c>
      <c r="I2188" s="15">
        <v>2460.9299999999998</v>
      </c>
      <c r="J2188" s="77">
        <v>3</v>
      </c>
      <c r="K2188" s="92"/>
    </row>
    <row r="2189" spans="1:11" ht="30" x14ac:dyDescent="0.25">
      <c r="A2189" s="14" t="s">
        <v>1505</v>
      </c>
      <c r="B2189" s="14" t="s">
        <v>7307</v>
      </c>
      <c r="C2189" s="14" t="s">
        <v>7308</v>
      </c>
      <c r="D2189" s="16">
        <v>45873</v>
      </c>
      <c r="E2189" s="16">
        <v>45938</v>
      </c>
      <c r="F2189" s="14" t="s">
        <v>7309</v>
      </c>
      <c r="G2189" s="14" t="s">
        <v>1890</v>
      </c>
      <c r="H2189" s="14" t="s">
        <v>1891</v>
      </c>
      <c r="I2189" s="15">
        <v>1599.88</v>
      </c>
      <c r="J2189" s="77">
        <v>3</v>
      </c>
      <c r="K2189" s="92"/>
    </row>
    <row r="2190" spans="1:11" ht="20" x14ac:dyDescent="0.25">
      <c r="A2190" s="14" t="s">
        <v>1505</v>
      </c>
      <c r="B2190" s="14" t="s">
        <v>7310</v>
      </c>
      <c r="C2190" s="14" t="s">
        <v>7311</v>
      </c>
      <c r="D2190" s="16">
        <v>45938</v>
      </c>
      <c r="E2190" s="16"/>
      <c r="F2190" s="14" t="s">
        <v>7312</v>
      </c>
      <c r="G2190" s="14" t="s">
        <v>7313</v>
      </c>
      <c r="H2190" s="14" t="s">
        <v>7314</v>
      </c>
      <c r="I2190" s="15">
        <v>270</v>
      </c>
      <c r="J2190" s="77">
        <v>5</v>
      </c>
      <c r="K2190" s="92"/>
    </row>
    <row r="2191" spans="1:11" ht="110" x14ac:dyDescent="0.25">
      <c r="A2191" s="14" t="s">
        <v>1505</v>
      </c>
      <c r="B2191" s="14" t="s">
        <v>7315</v>
      </c>
      <c r="C2191" s="14" t="s">
        <v>7316</v>
      </c>
      <c r="D2191" s="16">
        <v>45688</v>
      </c>
      <c r="E2191" s="16">
        <v>45938</v>
      </c>
      <c r="F2191" s="14" t="s">
        <v>7317</v>
      </c>
      <c r="G2191" s="14"/>
      <c r="H2191" s="14" t="s">
        <v>7318</v>
      </c>
      <c r="I2191" s="15">
        <v>38</v>
      </c>
      <c r="J2191" s="77">
        <v>3</v>
      </c>
      <c r="K2191" s="92"/>
    </row>
    <row r="2192" spans="1:11" ht="60" x14ac:dyDescent="0.25">
      <c r="A2192" s="14" t="s">
        <v>1505</v>
      </c>
      <c r="B2192" s="14" t="s">
        <v>7319</v>
      </c>
      <c r="C2192" s="14" t="s">
        <v>7269</v>
      </c>
      <c r="D2192" s="16">
        <v>45684</v>
      </c>
      <c r="E2192" s="16">
        <v>45938</v>
      </c>
      <c r="F2192" s="14" t="s">
        <v>7320</v>
      </c>
      <c r="G2192" s="14" t="s">
        <v>7321</v>
      </c>
      <c r="H2192" s="14" t="s">
        <v>7322</v>
      </c>
      <c r="I2192" s="15">
        <v>70</v>
      </c>
      <c r="J2192" s="77">
        <v>3</v>
      </c>
      <c r="K2192" s="92"/>
    </row>
    <row r="2193" spans="1:11" ht="60" x14ac:dyDescent="0.25">
      <c r="A2193" s="14" t="s">
        <v>1505</v>
      </c>
      <c r="B2193" s="14" t="s">
        <v>7323</v>
      </c>
      <c r="C2193" s="14" t="s">
        <v>7324</v>
      </c>
      <c r="D2193" s="16">
        <v>45722</v>
      </c>
      <c r="E2193" s="16">
        <v>45938</v>
      </c>
      <c r="F2193" s="14" t="s">
        <v>7325</v>
      </c>
      <c r="G2193" s="14" t="s">
        <v>7326</v>
      </c>
      <c r="H2193" s="14" t="s">
        <v>7327</v>
      </c>
      <c r="I2193" s="15">
        <v>134</v>
      </c>
      <c r="J2193" s="77">
        <v>3</v>
      </c>
      <c r="K2193" s="92"/>
    </row>
    <row r="2194" spans="1:11" ht="20" x14ac:dyDescent="0.25">
      <c r="A2194" s="14" t="s">
        <v>1505</v>
      </c>
      <c r="B2194" s="14" t="s">
        <v>7328</v>
      </c>
      <c r="C2194" s="14" t="s">
        <v>7329</v>
      </c>
      <c r="D2194" s="16">
        <v>45938</v>
      </c>
      <c r="E2194" s="16"/>
      <c r="F2194" s="14" t="s">
        <v>7330</v>
      </c>
      <c r="G2194" s="14" t="s">
        <v>1814</v>
      </c>
      <c r="H2194" s="14" t="s">
        <v>1815</v>
      </c>
      <c r="I2194" s="15">
        <v>135.30000000000001</v>
      </c>
      <c r="J2194" s="77">
        <v>4</v>
      </c>
      <c r="K2194" s="92"/>
    </row>
    <row r="2195" spans="1:11" ht="12.5" x14ac:dyDescent="0.25">
      <c r="A2195" s="14" t="s">
        <v>1505</v>
      </c>
      <c r="B2195" s="14" t="s">
        <v>7331</v>
      </c>
      <c r="C2195" s="14" t="s">
        <v>5258</v>
      </c>
      <c r="D2195" s="16">
        <v>45938</v>
      </c>
      <c r="E2195" s="16"/>
      <c r="F2195" s="14" t="s">
        <v>7332</v>
      </c>
      <c r="G2195" s="14" t="s">
        <v>3321</v>
      </c>
      <c r="H2195" s="14" t="s">
        <v>2370</v>
      </c>
      <c r="I2195" s="15">
        <v>243</v>
      </c>
      <c r="J2195" s="77">
        <v>2</v>
      </c>
      <c r="K2195" s="92"/>
    </row>
    <row r="2196" spans="1:11" ht="20" x14ac:dyDescent="0.25">
      <c r="A2196" s="14" t="s">
        <v>1505</v>
      </c>
      <c r="B2196" s="14" t="s">
        <v>7331</v>
      </c>
      <c r="C2196" s="14" t="s">
        <v>7331</v>
      </c>
      <c r="D2196" s="16">
        <v>45974</v>
      </c>
      <c r="E2196" s="16"/>
      <c r="F2196" s="14" t="s">
        <v>7333</v>
      </c>
      <c r="G2196" s="14"/>
      <c r="H2196" s="14" t="s">
        <v>1534</v>
      </c>
      <c r="I2196" s="15">
        <v>57</v>
      </c>
      <c r="J2196" s="77">
        <v>2</v>
      </c>
      <c r="K2196" s="92"/>
    </row>
    <row r="2197" spans="1:11" ht="40" x14ac:dyDescent="0.25">
      <c r="A2197" s="14" t="s">
        <v>1505</v>
      </c>
      <c r="B2197" s="14" t="s">
        <v>7334</v>
      </c>
      <c r="C2197" s="14" t="s">
        <v>3328</v>
      </c>
      <c r="D2197" s="16">
        <v>45938</v>
      </c>
      <c r="E2197" s="16"/>
      <c r="F2197" s="14" t="s">
        <v>7335</v>
      </c>
      <c r="G2197" s="14" t="s">
        <v>1799</v>
      </c>
      <c r="H2197" s="14" t="s">
        <v>1956</v>
      </c>
      <c r="I2197" s="15">
        <v>1515.05</v>
      </c>
      <c r="J2197" s="77">
        <v>4</v>
      </c>
      <c r="K2197" s="92"/>
    </row>
    <row r="2198" spans="1:11" ht="30" x14ac:dyDescent="0.25">
      <c r="A2198" s="14" t="s">
        <v>1505</v>
      </c>
      <c r="B2198" s="14" t="s">
        <v>7336</v>
      </c>
      <c r="C2198" s="14" t="s">
        <v>7337</v>
      </c>
      <c r="D2198" s="16">
        <v>45896</v>
      </c>
      <c r="E2198" s="16">
        <v>45939</v>
      </c>
      <c r="F2198" s="14" t="s">
        <v>7338</v>
      </c>
      <c r="G2198" s="14"/>
      <c r="H2198" s="14" t="s">
        <v>7339</v>
      </c>
      <c r="I2198" s="15">
        <v>1957.53</v>
      </c>
      <c r="J2198" s="77">
        <v>3</v>
      </c>
      <c r="K2198" s="92"/>
    </row>
    <row r="2199" spans="1:11" ht="30" x14ac:dyDescent="0.25">
      <c r="A2199" s="14" t="s">
        <v>1505</v>
      </c>
      <c r="B2199" s="14" t="s">
        <v>7340</v>
      </c>
      <c r="C2199" s="14" t="s">
        <v>7341</v>
      </c>
      <c r="D2199" s="16">
        <v>45894</v>
      </c>
      <c r="E2199" s="16">
        <v>45939</v>
      </c>
      <c r="F2199" s="14" t="s">
        <v>7342</v>
      </c>
      <c r="G2199" s="14"/>
      <c r="H2199" s="14" t="s">
        <v>7339</v>
      </c>
      <c r="I2199" s="15">
        <v>373.89</v>
      </c>
      <c r="J2199" s="77">
        <v>3</v>
      </c>
      <c r="K2199" s="92"/>
    </row>
    <row r="2200" spans="1:11" ht="40" x14ac:dyDescent="0.25">
      <c r="A2200" s="14" t="s">
        <v>1505</v>
      </c>
      <c r="B2200" s="14" t="s">
        <v>7343</v>
      </c>
      <c r="C2200" s="14" t="s">
        <v>7344</v>
      </c>
      <c r="D2200" s="16">
        <v>45904</v>
      </c>
      <c r="E2200" s="16">
        <v>45939</v>
      </c>
      <c r="F2200" s="14" t="s">
        <v>7345</v>
      </c>
      <c r="G2200" s="14"/>
      <c r="H2200" s="14" t="s">
        <v>7339</v>
      </c>
      <c r="I2200" s="15">
        <v>18428.439999999999</v>
      </c>
      <c r="J2200" s="77">
        <v>3</v>
      </c>
      <c r="K2200" s="92"/>
    </row>
    <row r="2201" spans="1:11" ht="60" x14ac:dyDescent="0.25">
      <c r="A2201" s="14" t="s">
        <v>1505</v>
      </c>
      <c r="B2201" s="14" t="s">
        <v>7346</v>
      </c>
      <c r="C2201" s="14" t="s">
        <v>7346</v>
      </c>
      <c r="D2201" s="16">
        <v>45940</v>
      </c>
      <c r="E2201" s="16"/>
      <c r="F2201" s="14" t="s">
        <v>7347</v>
      </c>
      <c r="G2201" s="14"/>
      <c r="H2201" s="14" t="s">
        <v>7348</v>
      </c>
      <c r="I2201" s="15">
        <v>72</v>
      </c>
      <c r="J2201" s="77">
        <v>5</v>
      </c>
      <c r="K2201" s="92"/>
    </row>
    <row r="2202" spans="1:11" ht="60" x14ac:dyDescent="0.25">
      <c r="A2202" s="14" t="s">
        <v>1505</v>
      </c>
      <c r="B2202" s="14" t="s">
        <v>7349</v>
      </c>
      <c r="C2202" s="14" t="s">
        <v>7349</v>
      </c>
      <c r="D2202" s="16">
        <v>45940</v>
      </c>
      <c r="E2202" s="16"/>
      <c r="F2202" s="14" t="s">
        <v>7350</v>
      </c>
      <c r="G2202" s="14"/>
      <c r="H2202" s="14" t="s">
        <v>7351</v>
      </c>
      <c r="I2202" s="15">
        <v>558</v>
      </c>
      <c r="J2202" s="77">
        <v>3</v>
      </c>
      <c r="K2202" s="92"/>
    </row>
    <row r="2203" spans="1:11" ht="60" x14ac:dyDescent="0.25">
      <c r="A2203" s="14" t="s">
        <v>1505</v>
      </c>
      <c r="B2203" s="14" t="s">
        <v>7352</v>
      </c>
      <c r="C2203" s="14" t="s">
        <v>7352</v>
      </c>
      <c r="D2203" s="16">
        <v>45940</v>
      </c>
      <c r="E2203" s="16"/>
      <c r="F2203" s="14" t="s">
        <v>7353</v>
      </c>
      <c r="G2203" s="14"/>
      <c r="H2203" s="14" t="s">
        <v>7354</v>
      </c>
      <c r="I2203" s="15">
        <v>351</v>
      </c>
      <c r="J2203" s="77">
        <v>2</v>
      </c>
      <c r="K2203" s="92"/>
    </row>
    <row r="2204" spans="1:11" ht="60" x14ac:dyDescent="0.25">
      <c r="A2204" s="14" t="s">
        <v>1505</v>
      </c>
      <c r="B2204" s="14" t="s">
        <v>7352</v>
      </c>
      <c r="C2204" s="14" t="s">
        <v>7352</v>
      </c>
      <c r="D2204" s="16">
        <v>45940</v>
      </c>
      <c r="E2204" s="16"/>
      <c r="F2204" s="14" t="s">
        <v>7355</v>
      </c>
      <c r="G2204" s="14"/>
      <c r="H2204" s="14" t="s">
        <v>7354</v>
      </c>
      <c r="I2204" s="15">
        <v>101.25</v>
      </c>
      <c r="J2204" s="77">
        <v>2</v>
      </c>
      <c r="K2204" s="92"/>
    </row>
    <row r="2205" spans="1:11" ht="70" x14ac:dyDescent="0.25">
      <c r="A2205" s="14" t="s">
        <v>1505</v>
      </c>
      <c r="B2205" s="14" t="s">
        <v>7356</v>
      </c>
      <c r="C2205" s="14" t="s">
        <v>7356</v>
      </c>
      <c r="D2205" s="16">
        <v>45943</v>
      </c>
      <c r="E2205" s="16"/>
      <c r="F2205" s="14" t="s">
        <v>7357</v>
      </c>
      <c r="G2205" s="14"/>
      <c r="H2205" s="14" t="s">
        <v>1771</v>
      </c>
      <c r="I2205" s="15">
        <v>26.05</v>
      </c>
      <c r="J2205" s="77">
        <v>3</v>
      </c>
      <c r="K2205" s="92"/>
    </row>
    <row r="2206" spans="1:11" ht="70" x14ac:dyDescent="0.25">
      <c r="A2206" s="14" t="s">
        <v>1505</v>
      </c>
      <c r="B2206" s="14" t="s">
        <v>7358</v>
      </c>
      <c r="C2206" s="14" t="s">
        <v>7359</v>
      </c>
      <c r="D2206" s="16">
        <v>45681</v>
      </c>
      <c r="E2206" s="16">
        <v>45943</v>
      </c>
      <c r="F2206" s="14" t="s">
        <v>7360</v>
      </c>
      <c r="G2206" s="14"/>
      <c r="H2206" s="14" t="s">
        <v>6122</v>
      </c>
      <c r="I2206" s="15">
        <v>360</v>
      </c>
      <c r="J2206" s="77">
        <v>3</v>
      </c>
      <c r="K2206" s="92"/>
    </row>
    <row r="2207" spans="1:11" ht="20" x14ac:dyDescent="0.25">
      <c r="A2207" s="14" t="s">
        <v>1505</v>
      </c>
      <c r="B2207" s="14" t="s">
        <v>7361</v>
      </c>
      <c r="C2207" s="14" t="s">
        <v>7362</v>
      </c>
      <c r="D2207" s="16">
        <v>45943</v>
      </c>
      <c r="E2207" s="16"/>
      <c r="F2207" s="14" t="s">
        <v>7363</v>
      </c>
      <c r="G2207" s="14" t="s">
        <v>2944</v>
      </c>
      <c r="H2207" s="14" t="s">
        <v>2945</v>
      </c>
      <c r="I2207" s="15">
        <v>200</v>
      </c>
      <c r="J2207" s="77">
        <v>2</v>
      </c>
      <c r="K2207" s="92"/>
    </row>
    <row r="2208" spans="1:11" ht="70" x14ac:dyDescent="0.25">
      <c r="A2208" s="14" t="s">
        <v>1505</v>
      </c>
      <c r="B2208" s="14" t="s">
        <v>7364</v>
      </c>
      <c r="C2208" s="14" t="s">
        <v>7365</v>
      </c>
      <c r="D2208" s="16">
        <v>45798</v>
      </c>
      <c r="E2208" s="16">
        <v>45943</v>
      </c>
      <c r="F2208" s="14" t="s">
        <v>7366</v>
      </c>
      <c r="G2208" s="14" t="s">
        <v>3500</v>
      </c>
      <c r="H2208" s="14" t="s">
        <v>3501</v>
      </c>
      <c r="I2208" s="15">
        <v>750</v>
      </c>
      <c r="J2208" s="77">
        <v>2</v>
      </c>
      <c r="K2208" s="92"/>
    </row>
    <row r="2209" spans="1:11" ht="70" x14ac:dyDescent="0.25">
      <c r="A2209" s="14" t="s">
        <v>1505</v>
      </c>
      <c r="B2209" s="14" t="s">
        <v>7364</v>
      </c>
      <c r="C2209" s="14" t="s">
        <v>2473</v>
      </c>
      <c r="D2209" s="16">
        <v>45824</v>
      </c>
      <c r="E2209" s="16">
        <v>45943</v>
      </c>
      <c r="F2209" s="14" t="s">
        <v>7367</v>
      </c>
      <c r="G2209" s="14" t="s">
        <v>3500</v>
      </c>
      <c r="H2209" s="14" t="s">
        <v>3501</v>
      </c>
      <c r="I2209" s="15">
        <v>738</v>
      </c>
      <c r="J2209" s="77">
        <v>2</v>
      </c>
      <c r="K2209" s="92"/>
    </row>
    <row r="2210" spans="1:11" ht="80" x14ac:dyDescent="0.25">
      <c r="A2210" s="14" t="s">
        <v>1505</v>
      </c>
      <c r="B2210" s="14" t="s">
        <v>7364</v>
      </c>
      <c r="C2210" s="14" t="s">
        <v>7368</v>
      </c>
      <c r="D2210" s="16">
        <v>45824</v>
      </c>
      <c r="E2210" s="16">
        <v>45943</v>
      </c>
      <c r="F2210" s="14" t="s">
        <v>7369</v>
      </c>
      <c r="G2210" s="14" t="s">
        <v>3500</v>
      </c>
      <c r="H2210" s="14" t="s">
        <v>3501</v>
      </c>
      <c r="I2210" s="15">
        <v>591</v>
      </c>
      <c r="J2210" s="77">
        <v>2</v>
      </c>
      <c r="K2210" s="92"/>
    </row>
    <row r="2211" spans="1:11" ht="60" x14ac:dyDescent="0.25">
      <c r="A2211" s="14" t="s">
        <v>1505</v>
      </c>
      <c r="B2211" s="14" t="s">
        <v>7370</v>
      </c>
      <c r="C2211" s="14" t="s">
        <v>7371</v>
      </c>
      <c r="D2211" s="16">
        <v>45756</v>
      </c>
      <c r="E2211" s="16">
        <v>45943</v>
      </c>
      <c r="F2211" s="14" t="s">
        <v>7372</v>
      </c>
      <c r="G2211" s="14">
        <v>29213291</v>
      </c>
      <c r="H2211" s="14" t="s">
        <v>2649</v>
      </c>
      <c r="I2211" s="15">
        <v>107</v>
      </c>
      <c r="J2211" s="77">
        <v>2</v>
      </c>
      <c r="K2211" s="92"/>
    </row>
    <row r="2212" spans="1:11" ht="12.5" x14ac:dyDescent="0.25">
      <c r="A2212" s="14" t="s">
        <v>1505</v>
      </c>
      <c r="B2212" s="14" t="s">
        <v>7373</v>
      </c>
      <c r="C2212" s="14" t="s">
        <v>7374</v>
      </c>
      <c r="D2212" s="16">
        <v>45943</v>
      </c>
      <c r="E2212" s="16"/>
      <c r="F2212" s="14" t="s">
        <v>7375</v>
      </c>
      <c r="G2212" s="14" t="s">
        <v>1680</v>
      </c>
      <c r="H2212" s="14" t="s">
        <v>1681</v>
      </c>
      <c r="I2212" s="15">
        <v>1230</v>
      </c>
      <c r="J2212" s="77">
        <v>4</v>
      </c>
      <c r="K2212" s="92"/>
    </row>
    <row r="2213" spans="1:11" ht="20" x14ac:dyDescent="0.25">
      <c r="A2213" s="14" t="s">
        <v>1505</v>
      </c>
      <c r="B2213" s="14" t="s">
        <v>7376</v>
      </c>
      <c r="C2213" s="14" t="s">
        <v>5281</v>
      </c>
      <c r="D2213" s="16">
        <v>45943</v>
      </c>
      <c r="E2213" s="16"/>
      <c r="F2213" s="14" t="s">
        <v>7377</v>
      </c>
      <c r="G2213" s="14" t="s">
        <v>1989</v>
      </c>
      <c r="H2213" s="14" t="s">
        <v>1990</v>
      </c>
      <c r="I2213" s="15">
        <v>300</v>
      </c>
      <c r="J2213" s="77">
        <v>2</v>
      </c>
      <c r="K2213" s="92"/>
    </row>
    <row r="2214" spans="1:11" ht="12.5" x14ac:dyDescent="0.25">
      <c r="A2214" s="14" t="s">
        <v>1505</v>
      </c>
      <c r="B2214" s="14" t="s">
        <v>7378</v>
      </c>
      <c r="C2214" s="14" t="s">
        <v>7379</v>
      </c>
      <c r="D2214" s="16">
        <v>45943</v>
      </c>
      <c r="E2214" s="16"/>
      <c r="F2214" s="14" t="s">
        <v>7380</v>
      </c>
      <c r="G2214" s="14" t="s">
        <v>1869</v>
      </c>
      <c r="H2214" s="14" t="s">
        <v>1870</v>
      </c>
      <c r="I2214" s="15">
        <v>369</v>
      </c>
      <c r="J2214" s="77">
        <v>4</v>
      </c>
      <c r="K2214" s="92"/>
    </row>
    <row r="2215" spans="1:11" ht="20" x14ac:dyDescent="0.25">
      <c r="A2215" s="14" t="s">
        <v>1505</v>
      </c>
      <c r="B2215" s="14" t="s">
        <v>7381</v>
      </c>
      <c r="C2215" s="14" t="s">
        <v>7382</v>
      </c>
      <c r="D2215" s="16">
        <v>45943</v>
      </c>
      <c r="E2215" s="16"/>
      <c r="F2215" s="14" t="s">
        <v>7383</v>
      </c>
      <c r="G2215" s="14" t="s">
        <v>1726</v>
      </c>
      <c r="H2215" s="14" t="s">
        <v>1727</v>
      </c>
      <c r="I2215" s="15">
        <v>486</v>
      </c>
      <c r="J2215" s="77">
        <v>2</v>
      </c>
      <c r="K2215" s="92"/>
    </row>
    <row r="2216" spans="1:11" ht="30" x14ac:dyDescent="0.25">
      <c r="A2216" s="14" t="s">
        <v>1505</v>
      </c>
      <c r="B2216" s="14" t="s">
        <v>7381</v>
      </c>
      <c r="C2216" s="14" t="s">
        <v>7381</v>
      </c>
      <c r="D2216" s="16">
        <v>45974</v>
      </c>
      <c r="E2216" s="16"/>
      <c r="F2216" s="14" t="s">
        <v>7384</v>
      </c>
      <c r="G2216" s="14"/>
      <c r="H2216" s="14" t="s">
        <v>1534</v>
      </c>
      <c r="I2216" s="15">
        <v>114</v>
      </c>
      <c r="J2216" s="77">
        <v>2</v>
      </c>
      <c r="K2216" s="92"/>
    </row>
    <row r="2217" spans="1:11" ht="12.5" x14ac:dyDescent="0.25">
      <c r="A2217" s="14" t="s">
        <v>1505</v>
      </c>
      <c r="B2217" s="14" t="s">
        <v>7385</v>
      </c>
      <c r="C2217" s="14" t="s">
        <v>7386</v>
      </c>
      <c r="D2217" s="16">
        <v>45943</v>
      </c>
      <c r="E2217" s="16"/>
      <c r="F2217" s="14" t="s">
        <v>7387</v>
      </c>
      <c r="G2217" s="14" t="s">
        <v>1830</v>
      </c>
      <c r="H2217" s="14" t="s">
        <v>3769</v>
      </c>
      <c r="I2217" s="15">
        <v>1400</v>
      </c>
      <c r="J2217" s="77">
        <v>5</v>
      </c>
      <c r="K2217" s="92"/>
    </row>
    <row r="2218" spans="1:11" ht="12.5" x14ac:dyDescent="0.25">
      <c r="A2218" s="14" t="s">
        <v>1505</v>
      </c>
      <c r="B2218" s="14" t="s">
        <v>7388</v>
      </c>
      <c r="C2218" s="14" t="s">
        <v>1730</v>
      </c>
      <c r="D2218" s="16">
        <v>45943</v>
      </c>
      <c r="E2218" s="16"/>
      <c r="F2218" s="14" t="s">
        <v>7389</v>
      </c>
      <c r="G2218" s="14" t="s">
        <v>2545</v>
      </c>
      <c r="H2218" s="14" t="s">
        <v>2546</v>
      </c>
      <c r="I2218" s="15">
        <v>475</v>
      </c>
      <c r="J2218" s="77">
        <v>5</v>
      </c>
      <c r="K2218" s="92"/>
    </row>
    <row r="2219" spans="1:11" ht="12.5" x14ac:dyDescent="0.25">
      <c r="A2219" s="14" t="s">
        <v>1505</v>
      </c>
      <c r="B2219" s="14" t="s">
        <v>7390</v>
      </c>
      <c r="C2219" s="14" t="s">
        <v>7391</v>
      </c>
      <c r="D2219" s="16">
        <v>45943</v>
      </c>
      <c r="E2219" s="16"/>
      <c r="F2219" s="14" t="s">
        <v>3364</v>
      </c>
      <c r="G2219" s="14" t="s">
        <v>2202</v>
      </c>
      <c r="H2219" s="14" t="s">
        <v>2203</v>
      </c>
      <c r="I2219" s="15">
        <v>135.27000000000001</v>
      </c>
      <c r="J2219" s="77">
        <v>4</v>
      </c>
      <c r="K2219" s="92"/>
    </row>
    <row r="2220" spans="1:11" ht="70" x14ac:dyDescent="0.25">
      <c r="A2220" s="14" t="s">
        <v>1505</v>
      </c>
      <c r="B2220" s="14" t="s">
        <v>7392</v>
      </c>
      <c r="C2220" s="14" t="s">
        <v>7393</v>
      </c>
      <c r="D2220" s="16">
        <v>45883</v>
      </c>
      <c r="E2220" s="16">
        <v>45943</v>
      </c>
      <c r="F2220" s="14" t="s">
        <v>7394</v>
      </c>
      <c r="G2220" s="14" t="s">
        <v>7395</v>
      </c>
      <c r="H2220" s="14" t="s">
        <v>7396</v>
      </c>
      <c r="I2220" s="15">
        <v>729</v>
      </c>
      <c r="J2220" s="77">
        <v>2</v>
      </c>
      <c r="K2220" s="92"/>
    </row>
    <row r="2221" spans="1:11" ht="90" x14ac:dyDescent="0.25">
      <c r="A2221" s="14" t="s">
        <v>1505</v>
      </c>
      <c r="B2221" s="14" t="s">
        <v>7397</v>
      </c>
      <c r="C2221" s="14" t="s">
        <v>7398</v>
      </c>
      <c r="D2221" s="16">
        <v>45839</v>
      </c>
      <c r="E2221" s="16">
        <v>45943</v>
      </c>
      <c r="F2221" s="14" t="s">
        <v>7399</v>
      </c>
      <c r="G2221" s="14"/>
      <c r="H2221" s="14" t="s">
        <v>7400</v>
      </c>
      <c r="I2221" s="15">
        <v>448.22</v>
      </c>
      <c r="J2221" s="77">
        <v>2</v>
      </c>
      <c r="K2221" s="92"/>
    </row>
    <row r="2222" spans="1:11" ht="40" x14ac:dyDescent="0.25">
      <c r="A2222" s="14" t="s">
        <v>1505</v>
      </c>
      <c r="B2222" s="14" t="s">
        <v>7401</v>
      </c>
      <c r="C2222" s="14" t="s">
        <v>7401</v>
      </c>
      <c r="D2222" s="16">
        <v>45943</v>
      </c>
      <c r="E2222" s="16"/>
      <c r="F2222" s="14" t="s">
        <v>7402</v>
      </c>
      <c r="G2222" s="14"/>
      <c r="H2222" s="14" t="s">
        <v>1711</v>
      </c>
      <c r="I2222" s="15">
        <v>13.1</v>
      </c>
      <c r="J2222" s="77">
        <v>3</v>
      </c>
      <c r="K2222" s="92"/>
    </row>
    <row r="2223" spans="1:11" ht="40" x14ac:dyDescent="0.25">
      <c r="A2223" s="14" t="s">
        <v>1505</v>
      </c>
      <c r="B2223" s="14" t="s">
        <v>7403</v>
      </c>
      <c r="C2223" s="14" t="s">
        <v>7404</v>
      </c>
      <c r="D2223" s="16">
        <v>45910</v>
      </c>
      <c r="E2223" s="16">
        <v>45943</v>
      </c>
      <c r="F2223" s="14" t="s">
        <v>7405</v>
      </c>
      <c r="G2223" s="14" t="s">
        <v>7406</v>
      </c>
      <c r="H2223" s="14" t="s">
        <v>7407</v>
      </c>
      <c r="I2223" s="15">
        <v>103.61</v>
      </c>
      <c r="J2223" s="77">
        <v>2</v>
      </c>
      <c r="K2223" s="92"/>
    </row>
    <row r="2224" spans="1:11" ht="60" x14ac:dyDescent="0.25">
      <c r="A2224" s="14" t="s">
        <v>1505</v>
      </c>
      <c r="B2224" s="14" t="s">
        <v>7408</v>
      </c>
      <c r="C2224" s="14" t="s">
        <v>6635</v>
      </c>
      <c r="D2224" s="16">
        <v>45664</v>
      </c>
      <c r="E2224" s="16">
        <v>45943</v>
      </c>
      <c r="F2224" s="14" t="s">
        <v>7409</v>
      </c>
      <c r="G2224" s="14" t="s">
        <v>5041</v>
      </c>
      <c r="H2224" s="14" t="s">
        <v>5042</v>
      </c>
      <c r="I2224" s="15">
        <v>533</v>
      </c>
      <c r="J2224" s="77">
        <v>2</v>
      </c>
      <c r="K2224" s="92"/>
    </row>
    <row r="2225" spans="1:11" ht="50" x14ac:dyDescent="0.25">
      <c r="A2225" s="14" t="s">
        <v>1505</v>
      </c>
      <c r="B2225" s="14" t="s">
        <v>7410</v>
      </c>
      <c r="C2225" s="14" t="s">
        <v>7411</v>
      </c>
      <c r="D2225" s="16">
        <v>45678</v>
      </c>
      <c r="E2225" s="16">
        <v>45943</v>
      </c>
      <c r="F2225" s="14" t="s">
        <v>7412</v>
      </c>
      <c r="G2225" s="14">
        <v>29213291</v>
      </c>
      <c r="H2225" s="14" t="s">
        <v>2649</v>
      </c>
      <c r="I2225" s="15">
        <v>134.81</v>
      </c>
      <c r="J2225" s="77">
        <v>2</v>
      </c>
      <c r="K2225" s="92"/>
    </row>
    <row r="2226" spans="1:11" ht="50" x14ac:dyDescent="0.25">
      <c r="A2226" s="14" t="s">
        <v>1505</v>
      </c>
      <c r="B2226" s="14" t="s">
        <v>7410</v>
      </c>
      <c r="C2226" s="14" t="s">
        <v>7413</v>
      </c>
      <c r="D2226" s="16">
        <v>45686</v>
      </c>
      <c r="E2226" s="16">
        <v>45943</v>
      </c>
      <c r="F2226" s="14" t="s">
        <v>7412</v>
      </c>
      <c r="G2226" s="14">
        <v>29213291</v>
      </c>
      <c r="H2226" s="14" t="s">
        <v>2649</v>
      </c>
      <c r="I2226" s="15">
        <v>224.28</v>
      </c>
      <c r="J2226" s="77">
        <v>2</v>
      </c>
      <c r="K2226" s="92"/>
    </row>
    <row r="2227" spans="1:11" ht="50" x14ac:dyDescent="0.25">
      <c r="A2227" s="14" t="s">
        <v>1505</v>
      </c>
      <c r="B2227" s="14" t="s">
        <v>7410</v>
      </c>
      <c r="C2227" s="14" t="s">
        <v>7414</v>
      </c>
      <c r="D2227" s="16">
        <v>45733</v>
      </c>
      <c r="E2227" s="16">
        <v>45943</v>
      </c>
      <c r="F2227" s="14" t="s">
        <v>7412</v>
      </c>
      <c r="G2227" s="14">
        <v>29213291</v>
      </c>
      <c r="H2227" s="14" t="s">
        <v>2649</v>
      </c>
      <c r="I2227" s="15">
        <v>205.48</v>
      </c>
      <c r="J2227" s="77">
        <v>2</v>
      </c>
      <c r="K2227" s="92"/>
    </row>
    <row r="2228" spans="1:11" ht="50" x14ac:dyDescent="0.25">
      <c r="A2228" s="14" t="s">
        <v>1505</v>
      </c>
      <c r="B2228" s="14" t="s">
        <v>7410</v>
      </c>
      <c r="C2228" s="14" t="s">
        <v>7415</v>
      </c>
      <c r="D2228" s="16">
        <v>45847</v>
      </c>
      <c r="E2228" s="16">
        <v>45943</v>
      </c>
      <c r="F2228" s="14" t="s">
        <v>7416</v>
      </c>
      <c r="G2228" s="14">
        <v>29213291</v>
      </c>
      <c r="H2228" s="14" t="s">
        <v>2649</v>
      </c>
      <c r="I2228" s="15">
        <v>267.44</v>
      </c>
      <c r="J2228" s="77">
        <v>2</v>
      </c>
      <c r="K2228" s="92"/>
    </row>
    <row r="2229" spans="1:11" ht="50" x14ac:dyDescent="0.25">
      <c r="A2229" s="14" t="s">
        <v>1505</v>
      </c>
      <c r="B2229" s="14" t="s">
        <v>7417</v>
      </c>
      <c r="C2229" s="14" t="s">
        <v>7876</v>
      </c>
      <c r="D2229" s="16">
        <v>45692</v>
      </c>
      <c r="E2229" s="16">
        <v>45943</v>
      </c>
      <c r="F2229" s="14" t="s">
        <v>7418</v>
      </c>
      <c r="G2229" s="14"/>
      <c r="H2229" s="14" t="s">
        <v>7419</v>
      </c>
      <c r="I2229" s="15">
        <v>1140.8499999999999</v>
      </c>
      <c r="J2229" s="77">
        <v>2</v>
      </c>
      <c r="K2229" s="92"/>
    </row>
    <row r="2230" spans="1:11" ht="50" x14ac:dyDescent="0.25">
      <c r="A2230" s="14" t="s">
        <v>1505</v>
      </c>
      <c r="B2230" s="14" t="s">
        <v>7417</v>
      </c>
      <c r="C2230" s="14" t="s">
        <v>1861</v>
      </c>
      <c r="D2230" s="16">
        <v>45721</v>
      </c>
      <c r="E2230" s="16">
        <v>45943</v>
      </c>
      <c r="F2230" s="14" t="s">
        <v>7420</v>
      </c>
      <c r="G2230" s="14"/>
      <c r="H2230" s="14" t="s">
        <v>7419</v>
      </c>
      <c r="I2230" s="15">
        <v>1272.48</v>
      </c>
      <c r="J2230" s="77">
        <v>2</v>
      </c>
      <c r="K2230" s="92"/>
    </row>
    <row r="2231" spans="1:11" ht="50" x14ac:dyDescent="0.25">
      <c r="A2231" s="14" t="s">
        <v>1505</v>
      </c>
      <c r="B2231" s="14" t="s">
        <v>7417</v>
      </c>
      <c r="C2231" s="14" t="s">
        <v>2461</v>
      </c>
      <c r="D2231" s="16">
        <v>45748</v>
      </c>
      <c r="E2231" s="16">
        <v>45943</v>
      </c>
      <c r="F2231" s="14" t="s">
        <v>7421</v>
      </c>
      <c r="G2231" s="14"/>
      <c r="H2231" s="14" t="s">
        <v>7419</v>
      </c>
      <c r="I2231" s="15">
        <v>1751.36</v>
      </c>
      <c r="J2231" s="77">
        <v>2</v>
      </c>
      <c r="K2231" s="92"/>
    </row>
    <row r="2232" spans="1:11" ht="60" x14ac:dyDescent="0.25">
      <c r="A2232" s="14" t="s">
        <v>1505</v>
      </c>
      <c r="B2232" s="14" t="s">
        <v>7417</v>
      </c>
      <c r="C2232" s="14" t="s">
        <v>2954</v>
      </c>
      <c r="D2232" s="16">
        <v>45786</v>
      </c>
      <c r="E2232" s="16">
        <v>45943</v>
      </c>
      <c r="F2232" s="14" t="s">
        <v>7422</v>
      </c>
      <c r="G2232" s="14"/>
      <c r="H2232" s="14" t="s">
        <v>7419</v>
      </c>
      <c r="I2232" s="15">
        <v>55.31</v>
      </c>
      <c r="J2232" s="77">
        <v>2</v>
      </c>
      <c r="K2232" s="92"/>
    </row>
    <row r="2233" spans="1:11" ht="60" x14ac:dyDescent="0.25">
      <c r="A2233" s="14" t="s">
        <v>1505</v>
      </c>
      <c r="B2233" s="14" t="s">
        <v>7423</v>
      </c>
      <c r="C2233" s="14" t="s">
        <v>7423</v>
      </c>
      <c r="D2233" s="16">
        <v>45943</v>
      </c>
      <c r="E2233" s="16">
        <v>45943</v>
      </c>
      <c r="F2233" s="14" t="s">
        <v>7424</v>
      </c>
      <c r="G2233" s="14"/>
      <c r="H2233" s="14" t="s">
        <v>6403</v>
      </c>
      <c r="I2233" s="15">
        <v>329.6</v>
      </c>
      <c r="J2233" s="77">
        <v>2</v>
      </c>
      <c r="K2233" s="92"/>
    </row>
    <row r="2234" spans="1:11" ht="90" x14ac:dyDescent="0.25">
      <c r="A2234" s="14" t="s">
        <v>1505</v>
      </c>
      <c r="B2234" s="14" t="s">
        <v>7425</v>
      </c>
      <c r="C2234" s="14" t="s">
        <v>7425</v>
      </c>
      <c r="D2234" s="16">
        <v>45943</v>
      </c>
      <c r="E2234" s="16"/>
      <c r="F2234" s="14" t="s">
        <v>7426</v>
      </c>
      <c r="G2234" s="14"/>
      <c r="H2234" s="14" t="s">
        <v>5612</v>
      </c>
      <c r="I2234" s="15">
        <v>395.9</v>
      </c>
      <c r="J2234" s="77">
        <v>2</v>
      </c>
      <c r="K2234" s="92"/>
    </row>
    <row r="2235" spans="1:11" ht="70" x14ac:dyDescent="0.25">
      <c r="A2235" s="14" t="s">
        <v>1505</v>
      </c>
      <c r="B2235" s="14" t="s">
        <v>7425</v>
      </c>
      <c r="C2235" s="14" t="s">
        <v>7427</v>
      </c>
      <c r="D2235" s="16">
        <v>45841</v>
      </c>
      <c r="E2235" s="16">
        <v>45943</v>
      </c>
      <c r="F2235" s="14" t="s">
        <v>7428</v>
      </c>
      <c r="G2235" s="14" t="s">
        <v>7429</v>
      </c>
      <c r="H2235" s="14" t="s">
        <v>7430</v>
      </c>
      <c r="I2235" s="15">
        <v>34</v>
      </c>
      <c r="J2235" s="77">
        <v>2</v>
      </c>
      <c r="K2235" s="92"/>
    </row>
    <row r="2236" spans="1:11" ht="80" x14ac:dyDescent="0.25">
      <c r="A2236" s="14" t="s">
        <v>1505</v>
      </c>
      <c r="B2236" s="14" t="s">
        <v>7425</v>
      </c>
      <c r="C2236" s="14" t="s">
        <v>7427</v>
      </c>
      <c r="D2236" s="16">
        <v>45841</v>
      </c>
      <c r="E2236" s="16">
        <v>45943</v>
      </c>
      <c r="F2236" s="14" t="s">
        <v>7862</v>
      </c>
      <c r="G2236" s="14" t="s">
        <v>7429</v>
      </c>
      <c r="H2236" s="14" t="s">
        <v>7430</v>
      </c>
      <c r="I2236" s="15">
        <v>2900</v>
      </c>
      <c r="J2236" s="77">
        <v>2</v>
      </c>
      <c r="K2236" s="92"/>
    </row>
    <row r="2237" spans="1:11" ht="70" x14ac:dyDescent="0.25">
      <c r="A2237" s="14" t="s">
        <v>1505</v>
      </c>
      <c r="B2237" s="14" t="s">
        <v>7431</v>
      </c>
      <c r="C2237" s="14" t="s">
        <v>7431</v>
      </c>
      <c r="D2237" s="16">
        <v>45943</v>
      </c>
      <c r="E2237" s="16"/>
      <c r="F2237" s="14" t="s">
        <v>7432</v>
      </c>
      <c r="G2237" s="14"/>
      <c r="H2237" s="14" t="s">
        <v>2930</v>
      </c>
      <c r="I2237" s="15">
        <v>53.28</v>
      </c>
      <c r="J2237" s="77">
        <v>3</v>
      </c>
      <c r="K2237" s="92"/>
    </row>
    <row r="2238" spans="1:11" ht="70" x14ac:dyDescent="0.25">
      <c r="A2238" s="14" t="s">
        <v>1505</v>
      </c>
      <c r="B2238" s="14" t="s">
        <v>7433</v>
      </c>
      <c r="C2238" s="14" t="s">
        <v>7433</v>
      </c>
      <c r="D2238" s="16">
        <v>45943</v>
      </c>
      <c r="E2238" s="16"/>
      <c r="F2238" s="14" t="s">
        <v>7434</v>
      </c>
      <c r="G2238" s="14"/>
      <c r="H2238" s="14" t="s">
        <v>6387</v>
      </c>
      <c r="I2238" s="15">
        <v>58.02</v>
      </c>
      <c r="J2238" s="77">
        <v>2</v>
      </c>
      <c r="K2238" s="92"/>
    </row>
    <row r="2239" spans="1:11" ht="70" x14ac:dyDescent="0.25">
      <c r="A2239" s="14" t="s">
        <v>1505</v>
      </c>
      <c r="B2239" s="14" t="s">
        <v>7435</v>
      </c>
      <c r="C2239" s="14" t="s">
        <v>7435</v>
      </c>
      <c r="D2239" s="16">
        <v>45943</v>
      </c>
      <c r="E2239" s="16"/>
      <c r="F2239" s="14" t="s">
        <v>7436</v>
      </c>
      <c r="G2239" s="14"/>
      <c r="H2239" s="14" t="s">
        <v>3059</v>
      </c>
      <c r="I2239" s="15">
        <v>53.28</v>
      </c>
      <c r="J2239" s="77">
        <v>3</v>
      </c>
      <c r="K2239" s="92"/>
    </row>
    <row r="2240" spans="1:11" ht="70" x14ac:dyDescent="0.25">
      <c r="A2240" s="14" t="s">
        <v>1505</v>
      </c>
      <c r="B2240" s="14" t="s">
        <v>7437</v>
      </c>
      <c r="C2240" s="14" t="s">
        <v>7437</v>
      </c>
      <c r="D2240" s="16">
        <v>45943</v>
      </c>
      <c r="E2240" s="16"/>
      <c r="F2240" s="14" t="s">
        <v>7438</v>
      </c>
      <c r="G2240" s="14"/>
      <c r="H2240" s="14" t="s">
        <v>1576</v>
      </c>
      <c r="I2240" s="15">
        <v>55.06</v>
      </c>
      <c r="J2240" s="77">
        <v>3</v>
      </c>
      <c r="K2240" s="92"/>
    </row>
    <row r="2241" spans="1:11" ht="40" x14ac:dyDescent="0.25">
      <c r="A2241" s="14" t="s">
        <v>1505</v>
      </c>
      <c r="B2241" s="14" t="s">
        <v>7437</v>
      </c>
      <c r="C2241" s="14" t="s">
        <v>7439</v>
      </c>
      <c r="D2241" s="16">
        <v>45920</v>
      </c>
      <c r="E2241" s="16">
        <v>45943</v>
      </c>
      <c r="F2241" s="14" t="s">
        <v>7440</v>
      </c>
      <c r="G2241" s="14"/>
      <c r="H2241" s="14" t="s">
        <v>7441</v>
      </c>
      <c r="I2241" s="15">
        <v>116.78</v>
      </c>
      <c r="J2241" s="77">
        <v>3</v>
      </c>
      <c r="K2241" s="92"/>
    </row>
    <row r="2242" spans="1:11" ht="70" x14ac:dyDescent="0.25">
      <c r="A2242" s="14" t="s">
        <v>1505</v>
      </c>
      <c r="B2242" s="14" t="s">
        <v>7442</v>
      </c>
      <c r="C2242" s="14" t="s">
        <v>7442</v>
      </c>
      <c r="D2242" s="16">
        <v>45943</v>
      </c>
      <c r="E2242" s="16"/>
      <c r="F2242" s="14" t="s">
        <v>7443</v>
      </c>
      <c r="G2242" s="14"/>
      <c r="H2242" s="14" t="s">
        <v>1770</v>
      </c>
      <c r="I2242" s="15">
        <v>41.44</v>
      </c>
      <c r="J2242" s="77">
        <v>3</v>
      </c>
      <c r="K2242" s="92"/>
    </row>
    <row r="2243" spans="1:11" ht="40" x14ac:dyDescent="0.25">
      <c r="A2243" s="14" t="s">
        <v>1505</v>
      </c>
      <c r="B2243" s="14" t="s">
        <v>7442</v>
      </c>
      <c r="C2243" s="14" t="s">
        <v>7439</v>
      </c>
      <c r="D2243" s="16">
        <v>45918</v>
      </c>
      <c r="E2243" s="16">
        <v>45943</v>
      </c>
      <c r="F2243" s="14" t="s">
        <v>7444</v>
      </c>
      <c r="G2243" s="14"/>
      <c r="H2243" s="14" t="s">
        <v>7441</v>
      </c>
      <c r="I2243" s="15">
        <v>117.35</v>
      </c>
      <c r="J2243" s="77">
        <v>3</v>
      </c>
      <c r="K2243" s="92"/>
    </row>
    <row r="2244" spans="1:11" ht="60" x14ac:dyDescent="0.25">
      <c r="A2244" s="14" t="s">
        <v>1505</v>
      </c>
      <c r="B2244" s="14" t="s">
        <v>7445</v>
      </c>
      <c r="C2244" s="14" t="s">
        <v>7445</v>
      </c>
      <c r="D2244" s="16">
        <v>45943</v>
      </c>
      <c r="E2244" s="16"/>
      <c r="F2244" s="14" t="s">
        <v>7446</v>
      </c>
      <c r="G2244" s="14"/>
      <c r="H2244" s="14" t="s">
        <v>7447</v>
      </c>
      <c r="I2244" s="15">
        <v>255.9</v>
      </c>
      <c r="J2244" s="77">
        <v>3</v>
      </c>
      <c r="K2244" s="92"/>
    </row>
    <row r="2245" spans="1:11" ht="60" x14ac:dyDescent="0.25">
      <c r="A2245" s="14" t="s">
        <v>1505</v>
      </c>
      <c r="B2245" s="14" t="s">
        <v>7445</v>
      </c>
      <c r="C2245" s="14" t="s">
        <v>7445</v>
      </c>
      <c r="D2245" s="16">
        <v>45943</v>
      </c>
      <c r="E2245" s="16"/>
      <c r="F2245" s="14" t="s">
        <v>7448</v>
      </c>
      <c r="G2245" s="14"/>
      <c r="H2245" s="14" t="s">
        <v>7447</v>
      </c>
      <c r="I2245" s="15">
        <v>810</v>
      </c>
      <c r="J2245" s="77">
        <v>3</v>
      </c>
      <c r="K2245" s="92"/>
    </row>
    <row r="2246" spans="1:11" ht="90" x14ac:dyDescent="0.25">
      <c r="A2246" s="14" t="s">
        <v>1505</v>
      </c>
      <c r="B2246" s="14" t="s">
        <v>7445</v>
      </c>
      <c r="C2246" s="14" t="s">
        <v>7449</v>
      </c>
      <c r="D2246" s="16">
        <v>45755</v>
      </c>
      <c r="E2246" s="16">
        <v>45943</v>
      </c>
      <c r="F2246" s="14" t="s">
        <v>7450</v>
      </c>
      <c r="G2246" s="14"/>
      <c r="H2246" s="14" t="s">
        <v>7451</v>
      </c>
      <c r="I2246" s="15">
        <v>123.3</v>
      </c>
      <c r="J2246" s="77">
        <v>3</v>
      </c>
      <c r="K2246" s="92"/>
    </row>
    <row r="2247" spans="1:11" ht="90" x14ac:dyDescent="0.25">
      <c r="A2247" s="14" t="s">
        <v>1505</v>
      </c>
      <c r="B2247" s="14" t="s">
        <v>7445</v>
      </c>
      <c r="C2247" s="14" t="s">
        <v>7452</v>
      </c>
      <c r="D2247" s="16">
        <v>45755</v>
      </c>
      <c r="E2247" s="16">
        <v>45943</v>
      </c>
      <c r="F2247" s="14" t="s">
        <v>7453</v>
      </c>
      <c r="G2247" s="14"/>
      <c r="H2247" s="14" t="s">
        <v>2846</v>
      </c>
      <c r="I2247" s="15">
        <v>131.76</v>
      </c>
      <c r="J2247" s="77">
        <v>3</v>
      </c>
      <c r="K2247" s="92"/>
    </row>
    <row r="2248" spans="1:11" ht="60" x14ac:dyDescent="0.25">
      <c r="A2248" s="14" t="s">
        <v>1505</v>
      </c>
      <c r="B2248" s="14" t="s">
        <v>7445</v>
      </c>
      <c r="C2248" s="14" t="s">
        <v>7454</v>
      </c>
      <c r="D2248" s="16" t="s">
        <v>7455</v>
      </c>
      <c r="E2248" s="16">
        <v>45943</v>
      </c>
      <c r="F2248" s="14" t="s">
        <v>7456</v>
      </c>
      <c r="G2248" s="14"/>
      <c r="H2248" s="14" t="s">
        <v>7457</v>
      </c>
      <c r="I2248" s="15">
        <v>30</v>
      </c>
      <c r="J2248" s="77">
        <v>3</v>
      </c>
      <c r="K2248" s="92"/>
    </row>
    <row r="2249" spans="1:11" ht="60" x14ac:dyDescent="0.25">
      <c r="A2249" s="14" t="s">
        <v>1505</v>
      </c>
      <c r="B2249" s="14" t="s">
        <v>7445</v>
      </c>
      <c r="C2249" s="14" t="s">
        <v>7458</v>
      </c>
      <c r="D2249" s="16">
        <v>45785</v>
      </c>
      <c r="E2249" s="16">
        <v>45943</v>
      </c>
      <c r="F2249" s="14" t="s">
        <v>7459</v>
      </c>
      <c r="G2249" s="14"/>
      <c r="H2249" s="14" t="s">
        <v>7460</v>
      </c>
      <c r="I2249" s="15">
        <v>110</v>
      </c>
      <c r="J2249" s="77">
        <v>3</v>
      </c>
      <c r="K2249" s="92"/>
    </row>
    <row r="2250" spans="1:11" ht="60" x14ac:dyDescent="0.25">
      <c r="A2250" s="14" t="s">
        <v>1505</v>
      </c>
      <c r="B2250" s="14" t="s">
        <v>7445</v>
      </c>
      <c r="C2250" s="14" t="s">
        <v>7461</v>
      </c>
      <c r="D2250" s="16">
        <v>45780</v>
      </c>
      <c r="E2250" s="16">
        <v>45943</v>
      </c>
      <c r="F2250" s="14" t="s">
        <v>7462</v>
      </c>
      <c r="G2250" s="14" t="s">
        <v>7463</v>
      </c>
      <c r="H2250" s="14" t="s">
        <v>7464</v>
      </c>
      <c r="I2250" s="15">
        <v>97.16</v>
      </c>
      <c r="J2250" s="77">
        <v>3</v>
      </c>
      <c r="K2250" s="92"/>
    </row>
    <row r="2251" spans="1:11" ht="60" x14ac:dyDescent="0.25">
      <c r="A2251" s="14" t="s">
        <v>1505</v>
      </c>
      <c r="B2251" s="14" t="s">
        <v>7445</v>
      </c>
      <c r="C2251" s="14" t="s">
        <v>7445</v>
      </c>
      <c r="D2251" s="16">
        <v>45943</v>
      </c>
      <c r="E2251" s="16"/>
      <c r="F2251" s="14" t="s">
        <v>7465</v>
      </c>
      <c r="G2251" s="14"/>
      <c r="H2251" s="14" t="s">
        <v>7447</v>
      </c>
      <c r="I2251" s="15">
        <v>60.16</v>
      </c>
      <c r="J2251" s="77">
        <v>3</v>
      </c>
      <c r="K2251" s="92"/>
    </row>
    <row r="2252" spans="1:11" ht="60" x14ac:dyDescent="0.25">
      <c r="A2252" s="14" t="s">
        <v>1505</v>
      </c>
      <c r="B2252" s="14" t="s">
        <v>7445</v>
      </c>
      <c r="C2252" s="14" t="s">
        <v>7445</v>
      </c>
      <c r="D2252" s="16">
        <v>45943</v>
      </c>
      <c r="E2252" s="16"/>
      <c r="F2252" s="14" t="s">
        <v>7466</v>
      </c>
      <c r="G2252" s="14"/>
      <c r="H2252" s="14" t="s">
        <v>7447</v>
      </c>
      <c r="I2252" s="15">
        <v>135</v>
      </c>
      <c r="J2252" s="77">
        <v>3</v>
      </c>
      <c r="K2252" s="92"/>
    </row>
    <row r="2253" spans="1:11" ht="60" x14ac:dyDescent="0.25">
      <c r="A2253" s="14" t="s">
        <v>1505</v>
      </c>
      <c r="B2253" s="14" t="s">
        <v>7445</v>
      </c>
      <c r="C2253" s="14" t="s">
        <v>7467</v>
      </c>
      <c r="D2253" s="16">
        <v>45815</v>
      </c>
      <c r="E2253" s="16">
        <v>45943</v>
      </c>
      <c r="F2253" s="14" t="s">
        <v>7468</v>
      </c>
      <c r="G2253" s="14"/>
      <c r="H2253" s="14" t="s">
        <v>7469</v>
      </c>
      <c r="I2253" s="15">
        <v>275.39999999999998</v>
      </c>
      <c r="J2253" s="77">
        <v>3</v>
      </c>
      <c r="K2253" s="92"/>
    </row>
    <row r="2254" spans="1:11" ht="60" x14ac:dyDescent="0.25">
      <c r="A2254" s="14" t="s">
        <v>1505</v>
      </c>
      <c r="B2254" s="14" t="s">
        <v>7445</v>
      </c>
      <c r="C2254" s="14" t="s">
        <v>7470</v>
      </c>
      <c r="D2254" s="16">
        <v>45817</v>
      </c>
      <c r="E2254" s="16">
        <v>45943</v>
      </c>
      <c r="F2254" s="14" t="s">
        <v>7471</v>
      </c>
      <c r="G2254" s="14"/>
      <c r="H2254" s="14" t="s">
        <v>7472</v>
      </c>
      <c r="I2254" s="15">
        <v>35</v>
      </c>
      <c r="J2254" s="77">
        <v>3</v>
      </c>
      <c r="K2254" s="92"/>
    </row>
    <row r="2255" spans="1:11" ht="20" x14ac:dyDescent="0.25">
      <c r="A2255" s="14" t="s">
        <v>1505</v>
      </c>
      <c r="B2255" s="14" t="s">
        <v>7473</v>
      </c>
      <c r="C2255" s="14" t="s">
        <v>7474</v>
      </c>
      <c r="D2255" s="16">
        <v>45943</v>
      </c>
      <c r="E2255" s="16"/>
      <c r="F2255" s="14" t="s">
        <v>7475</v>
      </c>
      <c r="G2255" s="14" t="s">
        <v>2742</v>
      </c>
      <c r="H2255" s="14" t="s">
        <v>7476</v>
      </c>
      <c r="I2255" s="15">
        <v>91.27</v>
      </c>
      <c r="J2255" s="77">
        <v>2</v>
      </c>
      <c r="K2255" s="92"/>
    </row>
    <row r="2256" spans="1:11" ht="20" x14ac:dyDescent="0.25">
      <c r="A2256" s="14" t="s">
        <v>1505</v>
      </c>
      <c r="B2256" s="14" t="s">
        <v>7477</v>
      </c>
      <c r="C2256" s="14" t="s">
        <v>7478</v>
      </c>
      <c r="D2256" s="16">
        <v>45943</v>
      </c>
      <c r="E2256" s="16"/>
      <c r="F2256" s="14" t="s">
        <v>7479</v>
      </c>
      <c r="G2256" s="14" t="s">
        <v>2236</v>
      </c>
      <c r="H2256" s="14" t="s">
        <v>2237</v>
      </c>
      <c r="I2256" s="15">
        <v>2930.11</v>
      </c>
      <c r="J2256" s="77">
        <v>2</v>
      </c>
      <c r="K2256" s="92"/>
    </row>
    <row r="2257" spans="1:11" ht="12.5" x14ac:dyDescent="0.25">
      <c r="A2257" s="14" t="s">
        <v>1505</v>
      </c>
      <c r="B2257" s="14" t="s">
        <v>7480</v>
      </c>
      <c r="C2257" s="14" t="s">
        <v>7481</v>
      </c>
      <c r="D2257" s="16">
        <v>45943</v>
      </c>
      <c r="E2257" s="16"/>
      <c r="F2257" s="14" t="s">
        <v>7482</v>
      </c>
      <c r="G2257" s="14"/>
      <c r="H2257" s="14" t="s">
        <v>7483</v>
      </c>
      <c r="I2257" s="15">
        <v>785.7</v>
      </c>
      <c r="J2257" s="77">
        <v>5</v>
      </c>
      <c r="K2257" s="92"/>
    </row>
    <row r="2258" spans="1:11" ht="20" x14ac:dyDescent="0.25">
      <c r="A2258" s="14" t="s">
        <v>1505</v>
      </c>
      <c r="B2258" s="14" t="s">
        <v>7480</v>
      </c>
      <c r="C2258" s="14" t="s">
        <v>7480</v>
      </c>
      <c r="D2258" s="16">
        <v>45974</v>
      </c>
      <c r="E2258" s="16"/>
      <c r="F2258" s="14" t="s">
        <v>7484</v>
      </c>
      <c r="G2258" s="14"/>
      <c r="H2258" s="14" t="s">
        <v>1534</v>
      </c>
      <c r="I2258" s="15">
        <v>184.3</v>
      </c>
      <c r="J2258" s="77">
        <v>5</v>
      </c>
      <c r="K2258" s="92"/>
    </row>
    <row r="2259" spans="1:11" ht="12.5" x14ac:dyDescent="0.25">
      <c r="A2259" s="14" t="s">
        <v>1505</v>
      </c>
      <c r="B2259" s="14" t="s">
        <v>7480</v>
      </c>
      <c r="C2259" s="14" t="s">
        <v>7481</v>
      </c>
      <c r="D2259" s="16">
        <v>45943</v>
      </c>
      <c r="E2259" s="16"/>
      <c r="F2259" s="14" t="s">
        <v>7482</v>
      </c>
      <c r="G2259" s="14"/>
      <c r="H2259" s="14" t="s">
        <v>7485</v>
      </c>
      <c r="I2259" s="15">
        <v>405</v>
      </c>
      <c r="J2259" s="77">
        <v>5</v>
      </c>
      <c r="K2259" s="92"/>
    </row>
    <row r="2260" spans="1:11" ht="20" x14ac:dyDescent="0.25">
      <c r="A2260" s="14" t="s">
        <v>1505</v>
      </c>
      <c r="B2260" s="14" t="s">
        <v>7480</v>
      </c>
      <c r="C2260" s="14" t="s">
        <v>7480</v>
      </c>
      <c r="D2260" s="16">
        <v>45974</v>
      </c>
      <c r="E2260" s="16"/>
      <c r="F2260" s="14" t="s">
        <v>7486</v>
      </c>
      <c r="G2260" s="14"/>
      <c r="H2260" s="14" t="s">
        <v>1534</v>
      </c>
      <c r="I2260" s="15">
        <v>95</v>
      </c>
      <c r="J2260" s="77">
        <v>5</v>
      </c>
      <c r="K2260" s="92"/>
    </row>
    <row r="2261" spans="1:11" ht="12.5" x14ac:dyDescent="0.25">
      <c r="A2261" s="14" t="s">
        <v>1505</v>
      </c>
      <c r="B2261" s="14" t="s">
        <v>7480</v>
      </c>
      <c r="C2261" s="14" t="s">
        <v>7481</v>
      </c>
      <c r="D2261" s="16">
        <v>45943</v>
      </c>
      <c r="E2261" s="16"/>
      <c r="F2261" s="14" t="s">
        <v>7482</v>
      </c>
      <c r="G2261" s="14"/>
      <c r="H2261" s="14" t="s">
        <v>6392</v>
      </c>
      <c r="I2261" s="15">
        <v>40.5</v>
      </c>
      <c r="J2261" s="77">
        <v>5</v>
      </c>
      <c r="K2261" s="92"/>
    </row>
    <row r="2262" spans="1:11" ht="20" x14ac:dyDescent="0.25">
      <c r="A2262" s="14" t="s">
        <v>1505</v>
      </c>
      <c r="B2262" s="14" t="s">
        <v>7480</v>
      </c>
      <c r="C2262" s="14" t="s">
        <v>7480</v>
      </c>
      <c r="D2262" s="16">
        <v>45974</v>
      </c>
      <c r="E2262" s="16"/>
      <c r="F2262" s="14" t="s">
        <v>7487</v>
      </c>
      <c r="G2262" s="14"/>
      <c r="H2262" s="14" t="s">
        <v>1534</v>
      </c>
      <c r="I2262" s="15">
        <v>9.5</v>
      </c>
      <c r="J2262" s="77">
        <v>5</v>
      </c>
      <c r="K2262" s="92"/>
    </row>
    <row r="2263" spans="1:11" ht="12.5" x14ac:dyDescent="0.25">
      <c r="A2263" s="14" t="s">
        <v>1505</v>
      </c>
      <c r="B2263" s="14" t="s">
        <v>7480</v>
      </c>
      <c r="C2263" s="14" t="s">
        <v>7481</v>
      </c>
      <c r="D2263" s="16">
        <v>45943</v>
      </c>
      <c r="E2263" s="16"/>
      <c r="F2263" s="14" t="s">
        <v>7482</v>
      </c>
      <c r="G2263" s="14"/>
      <c r="H2263" s="14" t="s">
        <v>7488</v>
      </c>
      <c r="I2263" s="15">
        <v>255.15</v>
      </c>
      <c r="J2263" s="77">
        <v>5</v>
      </c>
      <c r="K2263" s="92"/>
    </row>
    <row r="2264" spans="1:11" ht="20" x14ac:dyDescent="0.25">
      <c r="A2264" s="14" t="s">
        <v>1505</v>
      </c>
      <c r="B2264" s="14" t="s">
        <v>7480</v>
      </c>
      <c r="C2264" s="14" t="s">
        <v>7480</v>
      </c>
      <c r="D2264" s="16">
        <v>45974</v>
      </c>
      <c r="E2264" s="16"/>
      <c r="F2264" s="14" t="s">
        <v>7489</v>
      </c>
      <c r="G2264" s="14"/>
      <c r="H2264" s="14" t="s">
        <v>1534</v>
      </c>
      <c r="I2264" s="15">
        <v>59.85</v>
      </c>
      <c r="J2264" s="77">
        <v>5</v>
      </c>
      <c r="K2264" s="92"/>
    </row>
    <row r="2265" spans="1:11" ht="60" x14ac:dyDescent="0.25">
      <c r="A2265" s="14" t="s">
        <v>1505</v>
      </c>
      <c r="B2265" s="14" t="s">
        <v>7490</v>
      </c>
      <c r="C2265" s="14" t="s">
        <v>7491</v>
      </c>
      <c r="D2265" s="16">
        <v>45922</v>
      </c>
      <c r="E2265" s="16">
        <v>45944</v>
      </c>
      <c r="F2265" s="14" t="s">
        <v>7492</v>
      </c>
      <c r="G2265" s="14" t="s">
        <v>7493</v>
      </c>
      <c r="H2265" s="14" t="s">
        <v>7494</v>
      </c>
      <c r="I2265" s="15">
        <v>622</v>
      </c>
      <c r="J2265" s="77">
        <v>2</v>
      </c>
      <c r="K2265" s="92"/>
    </row>
    <row r="2266" spans="1:11" ht="80" x14ac:dyDescent="0.25">
      <c r="A2266" s="14" t="s">
        <v>1505</v>
      </c>
      <c r="B2266" s="14" t="s">
        <v>7495</v>
      </c>
      <c r="C2266" s="14" t="s">
        <v>7496</v>
      </c>
      <c r="D2266" s="16">
        <v>45774</v>
      </c>
      <c r="E2266" s="16">
        <v>45944</v>
      </c>
      <c r="F2266" s="14" t="s">
        <v>7497</v>
      </c>
      <c r="G2266" s="14" t="s">
        <v>7498</v>
      </c>
      <c r="H2266" s="14" t="s">
        <v>7499</v>
      </c>
      <c r="I2266" s="15">
        <v>445</v>
      </c>
      <c r="J2266" s="77">
        <v>2</v>
      </c>
      <c r="K2266" s="92"/>
    </row>
    <row r="2267" spans="1:11" ht="30" x14ac:dyDescent="0.25">
      <c r="A2267" s="14" t="s">
        <v>1505</v>
      </c>
      <c r="B2267" s="14" t="s">
        <v>7500</v>
      </c>
      <c r="C2267" s="14" t="s">
        <v>7501</v>
      </c>
      <c r="D2267" s="16" t="s">
        <v>7502</v>
      </c>
      <c r="E2267" s="16">
        <v>45944</v>
      </c>
      <c r="F2267" s="14" t="s">
        <v>7503</v>
      </c>
      <c r="G2267" s="14" t="s">
        <v>7504</v>
      </c>
      <c r="H2267" s="14" t="s">
        <v>7505</v>
      </c>
      <c r="I2267" s="15">
        <v>45</v>
      </c>
      <c r="J2267" s="77">
        <v>2</v>
      </c>
      <c r="K2267" s="92"/>
    </row>
    <row r="2268" spans="1:11" ht="30" x14ac:dyDescent="0.25">
      <c r="A2268" s="14" t="s">
        <v>1505</v>
      </c>
      <c r="B2268" s="14" t="s">
        <v>7500</v>
      </c>
      <c r="C2268" s="14" t="s">
        <v>7506</v>
      </c>
      <c r="D2268" s="16">
        <v>45909</v>
      </c>
      <c r="E2268" s="16">
        <v>45944</v>
      </c>
      <c r="F2268" s="14" t="s">
        <v>7507</v>
      </c>
      <c r="G2268" s="14" t="s">
        <v>2829</v>
      </c>
      <c r="H2268" s="14" t="s">
        <v>2830</v>
      </c>
      <c r="I2268" s="15">
        <v>35.72</v>
      </c>
      <c r="J2268" s="77">
        <v>2</v>
      </c>
      <c r="K2268" s="92"/>
    </row>
    <row r="2269" spans="1:11" ht="30" x14ac:dyDescent="0.25">
      <c r="A2269" s="14" t="s">
        <v>1505</v>
      </c>
      <c r="B2269" s="14" t="s">
        <v>7500</v>
      </c>
      <c r="C2269" s="14" t="s">
        <v>7508</v>
      </c>
      <c r="D2269" s="16">
        <v>45909</v>
      </c>
      <c r="E2269" s="16">
        <v>45944</v>
      </c>
      <c r="F2269" s="14" t="s">
        <v>7509</v>
      </c>
      <c r="G2269" s="14" t="s">
        <v>7510</v>
      </c>
      <c r="H2269" s="14" t="s">
        <v>7511</v>
      </c>
      <c r="I2269" s="15">
        <v>32.840000000000003</v>
      </c>
      <c r="J2269" s="77">
        <v>2</v>
      </c>
      <c r="K2269" s="92"/>
    </row>
    <row r="2270" spans="1:11" ht="100" x14ac:dyDescent="0.25">
      <c r="A2270" s="14" t="s">
        <v>1505</v>
      </c>
      <c r="B2270" s="14" t="s">
        <v>7524</v>
      </c>
      <c r="C2270" s="14" t="s">
        <v>7524</v>
      </c>
      <c r="D2270" s="16">
        <v>45944</v>
      </c>
      <c r="E2270" s="16"/>
      <c r="F2270" s="14" t="s">
        <v>7525</v>
      </c>
      <c r="G2270" s="14"/>
      <c r="H2270" s="14" t="s">
        <v>7118</v>
      </c>
      <c r="I2270" s="15">
        <v>533.25</v>
      </c>
      <c r="J2270" s="77">
        <v>2</v>
      </c>
      <c r="K2270" s="92"/>
    </row>
    <row r="2271" spans="1:11" ht="100" x14ac:dyDescent="0.25">
      <c r="A2271" s="14" t="s">
        <v>1505</v>
      </c>
      <c r="B2271" s="14" t="s">
        <v>7524</v>
      </c>
      <c r="C2271" s="14" t="s">
        <v>7524</v>
      </c>
      <c r="D2271" s="16">
        <v>45944</v>
      </c>
      <c r="E2271" s="16"/>
      <c r="F2271" s="14" t="s">
        <v>7526</v>
      </c>
      <c r="G2271" s="14"/>
      <c r="H2271" s="14" t="s">
        <v>7527</v>
      </c>
      <c r="I2271" s="15">
        <v>299.25</v>
      </c>
      <c r="J2271" s="77">
        <v>2</v>
      </c>
      <c r="K2271" s="92"/>
    </row>
    <row r="2272" spans="1:11" ht="100" x14ac:dyDescent="0.25">
      <c r="A2272" s="14" t="s">
        <v>1505</v>
      </c>
      <c r="B2272" s="14" t="s">
        <v>7524</v>
      </c>
      <c r="C2272" s="14" t="s">
        <v>7524</v>
      </c>
      <c r="D2272" s="16">
        <v>45944</v>
      </c>
      <c r="E2272" s="16"/>
      <c r="F2272" s="14" t="s">
        <v>7528</v>
      </c>
      <c r="G2272" s="14"/>
      <c r="H2272" s="14" t="s">
        <v>7529</v>
      </c>
      <c r="I2272" s="15">
        <v>218.25</v>
      </c>
      <c r="J2272" s="77">
        <v>2</v>
      </c>
      <c r="K2272" s="92"/>
    </row>
    <row r="2273" spans="1:11" ht="100" x14ac:dyDescent="0.25">
      <c r="A2273" s="14" t="s">
        <v>1505</v>
      </c>
      <c r="B2273" s="14" t="s">
        <v>7524</v>
      </c>
      <c r="C2273" s="14" t="s">
        <v>7524</v>
      </c>
      <c r="D2273" s="16">
        <v>45944</v>
      </c>
      <c r="E2273" s="16"/>
      <c r="F2273" s="14" t="s">
        <v>7530</v>
      </c>
      <c r="G2273" s="14"/>
      <c r="H2273" s="14" t="s">
        <v>7531</v>
      </c>
      <c r="I2273" s="15">
        <v>198.26</v>
      </c>
      <c r="J2273" s="77">
        <v>2</v>
      </c>
      <c r="K2273" s="92"/>
    </row>
    <row r="2274" spans="1:11" ht="100" x14ac:dyDescent="0.25">
      <c r="A2274" s="14" t="s">
        <v>1505</v>
      </c>
      <c r="B2274" s="14" t="s">
        <v>7524</v>
      </c>
      <c r="C2274" s="14" t="s">
        <v>7524</v>
      </c>
      <c r="D2274" s="16">
        <v>45944</v>
      </c>
      <c r="E2274" s="16"/>
      <c r="F2274" s="14" t="s">
        <v>7530</v>
      </c>
      <c r="G2274" s="14"/>
      <c r="H2274" s="14" t="s">
        <v>7531</v>
      </c>
      <c r="I2274" s="15">
        <v>184.24</v>
      </c>
      <c r="J2274" s="77">
        <v>2</v>
      </c>
      <c r="K2274" s="92"/>
    </row>
    <row r="2275" spans="1:11" ht="90" x14ac:dyDescent="0.25">
      <c r="A2275" s="14" t="s">
        <v>1505</v>
      </c>
      <c r="B2275" s="14" t="s">
        <v>7524</v>
      </c>
      <c r="C2275" s="14" t="s">
        <v>7524</v>
      </c>
      <c r="D2275" s="16">
        <v>45944</v>
      </c>
      <c r="E2275" s="16"/>
      <c r="F2275" s="14" t="s">
        <v>7532</v>
      </c>
      <c r="G2275" s="14"/>
      <c r="H2275" s="14" t="s">
        <v>7533</v>
      </c>
      <c r="I2275" s="15">
        <v>393.75</v>
      </c>
      <c r="J2275" s="77">
        <v>2</v>
      </c>
      <c r="K2275" s="92"/>
    </row>
    <row r="2276" spans="1:11" ht="90" x14ac:dyDescent="0.25">
      <c r="A2276" s="14" t="s">
        <v>1505</v>
      </c>
      <c r="B2276" s="14" t="s">
        <v>7524</v>
      </c>
      <c r="C2276" s="14" t="s">
        <v>7524</v>
      </c>
      <c r="D2276" s="16">
        <v>45944</v>
      </c>
      <c r="E2276" s="16"/>
      <c r="F2276" s="14" t="s">
        <v>7534</v>
      </c>
      <c r="G2276" s="14"/>
      <c r="H2276" s="14" t="s">
        <v>7535</v>
      </c>
      <c r="I2276" s="15">
        <v>339.75</v>
      </c>
      <c r="J2276" s="77">
        <v>2</v>
      </c>
      <c r="K2276" s="92"/>
    </row>
    <row r="2277" spans="1:11" ht="90" x14ac:dyDescent="0.25">
      <c r="A2277" s="14" t="s">
        <v>1505</v>
      </c>
      <c r="B2277" s="14" t="s">
        <v>7524</v>
      </c>
      <c r="C2277" s="14" t="s">
        <v>7524</v>
      </c>
      <c r="D2277" s="16">
        <v>45944</v>
      </c>
      <c r="E2277" s="16"/>
      <c r="F2277" s="14" t="s">
        <v>7536</v>
      </c>
      <c r="G2277" s="14"/>
      <c r="H2277" s="14" t="s">
        <v>7537</v>
      </c>
      <c r="I2277" s="15">
        <v>319.5</v>
      </c>
      <c r="J2277" s="77">
        <v>2</v>
      </c>
      <c r="K2277" s="92"/>
    </row>
    <row r="2278" spans="1:11" ht="40" x14ac:dyDescent="0.25">
      <c r="A2278" s="14" t="s">
        <v>1505</v>
      </c>
      <c r="B2278" s="14" t="s">
        <v>7538</v>
      </c>
      <c r="C2278" s="14" t="s">
        <v>7539</v>
      </c>
      <c r="D2278" s="16">
        <v>45900</v>
      </c>
      <c r="E2278" s="16">
        <v>45944</v>
      </c>
      <c r="F2278" s="14" t="s">
        <v>7540</v>
      </c>
      <c r="G2278" s="14">
        <v>29213291</v>
      </c>
      <c r="H2278" s="14" t="s">
        <v>2649</v>
      </c>
      <c r="I2278" s="15">
        <v>200</v>
      </c>
      <c r="J2278" s="77">
        <v>2</v>
      </c>
      <c r="K2278" s="92"/>
    </row>
    <row r="2279" spans="1:11" ht="40" x14ac:dyDescent="0.25">
      <c r="A2279" s="14" t="s">
        <v>1505</v>
      </c>
      <c r="B2279" s="14" t="s">
        <v>7538</v>
      </c>
      <c r="C2279" s="14" t="s">
        <v>7541</v>
      </c>
      <c r="D2279" s="16">
        <v>45922</v>
      </c>
      <c r="E2279" s="16">
        <v>45944</v>
      </c>
      <c r="F2279" s="14" t="s">
        <v>7540</v>
      </c>
      <c r="G2279" s="14">
        <v>29213291</v>
      </c>
      <c r="H2279" s="14" t="s">
        <v>2649</v>
      </c>
      <c r="I2279" s="15">
        <v>200</v>
      </c>
      <c r="J2279" s="77">
        <v>2</v>
      </c>
      <c r="K2279" s="92"/>
    </row>
    <row r="2280" spans="1:11" ht="30" x14ac:dyDescent="0.25">
      <c r="A2280" s="14" t="s">
        <v>1505</v>
      </c>
      <c r="B2280" s="14" t="s">
        <v>7542</v>
      </c>
      <c r="C2280" s="14" t="s">
        <v>7543</v>
      </c>
      <c r="D2280" s="16">
        <v>45845</v>
      </c>
      <c r="E2280" s="16">
        <v>45944</v>
      </c>
      <c r="F2280" s="14" t="s">
        <v>7544</v>
      </c>
      <c r="G2280" s="14" t="s">
        <v>1835</v>
      </c>
      <c r="H2280" s="14" t="s">
        <v>1549</v>
      </c>
      <c r="I2280" s="15">
        <v>142.4</v>
      </c>
      <c r="J2280" s="77">
        <v>2</v>
      </c>
      <c r="K2280" s="92"/>
    </row>
    <row r="2281" spans="1:11" ht="30" x14ac:dyDescent="0.25">
      <c r="A2281" s="14" t="s">
        <v>1505</v>
      </c>
      <c r="B2281" s="14" t="s">
        <v>7542</v>
      </c>
      <c r="C2281" s="14" t="s">
        <v>7545</v>
      </c>
      <c r="D2281" s="16">
        <v>45845</v>
      </c>
      <c r="E2281" s="16">
        <v>45944</v>
      </c>
      <c r="F2281" s="14" t="s">
        <v>7544</v>
      </c>
      <c r="G2281" s="14" t="s">
        <v>1835</v>
      </c>
      <c r="H2281" s="14" t="s">
        <v>1549</v>
      </c>
      <c r="I2281" s="15">
        <v>36</v>
      </c>
      <c r="J2281" s="77">
        <v>2</v>
      </c>
      <c r="K2281" s="92"/>
    </row>
    <row r="2282" spans="1:11" ht="30" x14ac:dyDescent="0.25">
      <c r="A2282" s="14" t="s">
        <v>1505</v>
      </c>
      <c r="B2282" s="14" t="s">
        <v>7542</v>
      </c>
      <c r="C2282" s="14" t="s">
        <v>7546</v>
      </c>
      <c r="D2282" s="16">
        <v>45916</v>
      </c>
      <c r="E2282" s="16">
        <v>45944</v>
      </c>
      <c r="F2282" s="14" t="s">
        <v>7544</v>
      </c>
      <c r="G2282" s="14" t="s">
        <v>2808</v>
      </c>
      <c r="H2282" s="14" t="s">
        <v>2809</v>
      </c>
      <c r="I2282" s="15">
        <v>64.8</v>
      </c>
      <c r="J2282" s="77">
        <v>2</v>
      </c>
      <c r="K2282" s="92"/>
    </row>
    <row r="2283" spans="1:11" ht="40" x14ac:dyDescent="0.25">
      <c r="A2283" s="14" t="s">
        <v>1505</v>
      </c>
      <c r="B2283" s="14" t="s">
        <v>7542</v>
      </c>
      <c r="C2283" s="14" t="s">
        <v>7547</v>
      </c>
      <c r="D2283" s="16">
        <v>45916</v>
      </c>
      <c r="E2283" s="16">
        <v>45944</v>
      </c>
      <c r="F2283" s="14" t="s">
        <v>7548</v>
      </c>
      <c r="G2283" s="14">
        <v>29213291</v>
      </c>
      <c r="H2283" s="14" t="s">
        <v>2649</v>
      </c>
      <c r="I2283" s="15">
        <v>56.6</v>
      </c>
      <c r="J2283" s="77">
        <v>2</v>
      </c>
      <c r="K2283" s="92"/>
    </row>
    <row r="2284" spans="1:11" ht="100" x14ac:dyDescent="0.25">
      <c r="A2284" s="14" t="s">
        <v>1505</v>
      </c>
      <c r="B2284" s="14" t="s">
        <v>7549</v>
      </c>
      <c r="C2284" s="14" t="s">
        <v>7550</v>
      </c>
      <c r="D2284" s="16">
        <v>45831</v>
      </c>
      <c r="E2284" s="16">
        <v>45944</v>
      </c>
      <c r="F2284" s="14" t="s">
        <v>7551</v>
      </c>
      <c r="G2284" s="14"/>
      <c r="H2284" s="14" t="s">
        <v>7552</v>
      </c>
      <c r="I2284" s="15">
        <v>165.58</v>
      </c>
      <c r="J2284" s="77">
        <v>3</v>
      </c>
      <c r="K2284" s="92"/>
    </row>
    <row r="2285" spans="1:11" ht="100" x14ac:dyDescent="0.25">
      <c r="A2285" s="14" t="s">
        <v>1505</v>
      </c>
      <c r="B2285" s="14" t="s">
        <v>7549</v>
      </c>
      <c r="C2285" s="14" t="s">
        <v>7553</v>
      </c>
      <c r="D2285" s="16">
        <v>45831</v>
      </c>
      <c r="E2285" s="16">
        <v>45944</v>
      </c>
      <c r="F2285" s="14" t="s">
        <v>7554</v>
      </c>
      <c r="G2285" s="14"/>
      <c r="H2285" s="14" t="s">
        <v>7552</v>
      </c>
      <c r="I2285" s="15">
        <v>116.27</v>
      </c>
      <c r="J2285" s="77">
        <v>3</v>
      </c>
      <c r="K2285" s="92"/>
    </row>
    <row r="2286" spans="1:11" ht="100" x14ac:dyDescent="0.25">
      <c r="A2286" s="14" t="s">
        <v>1505</v>
      </c>
      <c r="B2286" s="14" t="s">
        <v>7549</v>
      </c>
      <c r="C2286" s="14" t="s">
        <v>7555</v>
      </c>
      <c r="D2286" s="16">
        <v>45831</v>
      </c>
      <c r="E2286" s="16">
        <v>45944</v>
      </c>
      <c r="F2286" s="14" t="s">
        <v>7556</v>
      </c>
      <c r="G2286" s="14"/>
      <c r="H2286" s="14" t="s">
        <v>7552</v>
      </c>
      <c r="I2286" s="15">
        <v>165.12</v>
      </c>
      <c r="J2286" s="77">
        <v>3</v>
      </c>
      <c r="K2286" s="92"/>
    </row>
    <row r="2287" spans="1:11" ht="60" x14ac:dyDescent="0.25">
      <c r="A2287" s="14" t="s">
        <v>1505</v>
      </c>
      <c r="B2287" s="14" t="s">
        <v>7549</v>
      </c>
      <c r="C2287" s="14" t="s">
        <v>7557</v>
      </c>
      <c r="D2287" s="16">
        <v>45713</v>
      </c>
      <c r="E2287" s="16">
        <v>45944</v>
      </c>
      <c r="F2287" s="14" t="s">
        <v>7558</v>
      </c>
      <c r="G2287" s="14"/>
      <c r="H2287" s="14" t="s">
        <v>7559</v>
      </c>
      <c r="I2287" s="15">
        <v>78.75</v>
      </c>
      <c r="J2287" s="77">
        <v>3</v>
      </c>
      <c r="K2287" s="92"/>
    </row>
    <row r="2288" spans="1:11" ht="60" x14ac:dyDescent="0.25">
      <c r="A2288" s="14" t="s">
        <v>1505</v>
      </c>
      <c r="B2288" s="14" t="s">
        <v>7560</v>
      </c>
      <c r="C2288" s="14" t="s">
        <v>7561</v>
      </c>
      <c r="D2288" s="16">
        <v>45754</v>
      </c>
      <c r="E2288" s="16">
        <v>45944</v>
      </c>
      <c r="F2288" s="14" t="s">
        <v>7562</v>
      </c>
      <c r="G2288" s="14" t="s">
        <v>6318</v>
      </c>
      <c r="H2288" s="14" t="s">
        <v>6319</v>
      </c>
      <c r="I2288" s="15">
        <v>38</v>
      </c>
      <c r="J2288" s="77">
        <v>2</v>
      </c>
      <c r="K2288" s="92"/>
    </row>
    <row r="2289" spans="1:11" ht="60" x14ac:dyDescent="0.25">
      <c r="A2289" s="14" t="s">
        <v>1505</v>
      </c>
      <c r="B2289" s="14" t="s">
        <v>7560</v>
      </c>
      <c r="C2289" s="14" t="s">
        <v>7563</v>
      </c>
      <c r="D2289" s="16">
        <v>45888</v>
      </c>
      <c r="E2289" s="16">
        <v>45944</v>
      </c>
      <c r="F2289" s="14" t="s">
        <v>7564</v>
      </c>
      <c r="G2289" s="14" t="s">
        <v>7565</v>
      </c>
      <c r="H2289" s="14" t="s">
        <v>7566</v>
      </c>
      <c r="I2289" s="15">
        <v>85</v>
      </c>
      <c r="J2289" s="77">
        <v>2</v>
      </c>
      <c r="K2289" s="92"/>
    </row>
    <row r="2290" spans="1:11" ht="120" x14ac:dyDescent="0.25">
      <c r="A2290" s="14" t="s">
        <v>1505</v>
      </c>
      <c r="B2290" s="14" t="s">
        <v>7560</v>
      </c>
      <c r="C2290" s="14" t="s">
        <v>7567</v>
      </c>
      <c r="D2290" s="16">
        <v>45889</v>
      </c>
      <c r="E2290" s="16">
        <v>45944</v>
      </c>
      <c r="F2290" s="14" t="s">
        <v>7568</v>
      </c>
      <c r="G2290" s="14" t="s">
        <v>7569</v>
      </c>
      <c r="H2290" s="14" t="s">
        <v>7570</v>
      </c>
      <c r="I2290" s="15">
        <v>48</v>
      </c>
      <c r="J2290" s="77">
        <v>2</v>
      </c>
      <c r="K2290" s="92"/>
    </row>
    <row r="2291" spans="1:11" ht="70" x14ac:dyDescent="0.25">
      <c r="A2291" s="14" t="s">
        <v>1505</v>
      </c>
      <c r="B2291" s="14" t="s">
        <v>7560</v>
      </c>
      <c r="C2291" s="14" t="s">
        <v>7571</v>
      </c>
      <c r="D2291" s="16">
        <v>45899</v>
      </c>
      <c r="E2291" s="16">
        <v>45944</v>
      </c>
      <c r="F2291" s="14" t="s">
        <v>7572</v>
      </c>
      <c r="G2291" s="14" t="s">
        <v>6326</v>
      </c>
      <c r="H2291" s="14" t="s">
        <v>6327</v>
      </c>
      <c r="I2291" s="15">
        <v>60</v>
      </c>
      <c r="J2291" s="77">
        <v>2</v>
      </c>
      <c r="K2291" s="92"/>
    </row>
    <row r="2292" spans="1:11" ht="60" x14ac:dyDescent="0.25">
      <c r="A2292" s="14" t="s">
        <v>1505</v>
      </c>
      <c r="B2292" s="14" t="s">
        <v>7573</v>
      </c>
      <c r="C2292" s="14" t="s">
        <v>7574</v>
      </c>
      <c r="D2292" s="16">
        <v>45688</v>
      </c>
      <c r="E2292" s="16">
        <v>45944</v>
      </c>
      <c r="F2292" s="14" t="s">
        <v>7575</v>
      </c>
      <c r="G2292" s="14" t="s">
        <v>7576</v>
      </c>
      <c r="H2292" s="14" t="s">
        <v>7577</v>
      </c>
      <c r="I2292" s="15">
        <v>747</v>
      </c>
      <c r="J2292" s="77">
        <v>2</v>
      </c>
      <c r="K2292" s="92"/>
    </row>
    <row r="2293" spans="1:11" ht="60" x14ac:dyDescent="0.25">
      <c r="A2293" s="14" t="s">
        <v>1505</v>
      </c>
      <c r="B2293" s="14" t="s">
        <v>7578</v>
      </c>
      <c r="C2293" s="14" t="s">
        <v>4069</v>
      </c>
      <c r="D2293" s="16">
        <v>45849</v>
      </c>
      <c r="E2293" s="16">
        <v>45944</v>
      </c>
      <c r="F2293" s="14" t="s">
        <v>7579</v>
      </c>
      <c r="G2293" s="14" t="s">
        <v>5780</v>
      </c>
      <c r="H2293" s="14" t="s">
        <v>5781</v>
      </c>
      <c r="I2293" s="15">
        <v>244</v>
      </c>
      <c r="J2293" s="77">
        <v>2</v>
      </c>
      <c r="K2293" s="92"/>
    </row>
    <row r="2294" spans="1:11" ht="60" x14ac:dyDescent="0.25">
      <c r="A2294" s="14" t="s">
        <v>1505</v>
      </c>
      <c r="B2294" s="14" t="s">
        <v>7578</v>
      </c>
      <c r="C2294" s="14" t="s">
        <v>3459</v>
      </c>
      <c r="D2294" s="16">
        <v>45886</v>
      </c>
      <c r="E2294" s="16">
        <v>45944</v>
      </c>
      <c r="F2294" s="14" t="s">
        <v>7580</v>
      </c>
      <c r="G2294" s="14" t="s">
        <v>5780</v>
      </c>
      <c r="H2294" s="14" t="s">
        <v>5781</v>
      </c>
      <c r="I2294" s="15">
        <v>300</v>
      </c>
      <c r="J2294" s="77">
        <v>2</v>
      </c>
      <c r="K2294" s="92"/>
    </row>
    <row r="2295" spans="1:11" ht="60" x14ac:dyDescent="0.25">
      <c r="A2295" s="14" t="s">
        <v>1505</v>
      </c>
      <c r="B2295" s="14" t="s">
        <v>7578</v>
      </c>
      <c r="C2295" s="14" t="s">
        <v>4124</v>
      </c>
      <c r="D2295" s="16">
        <v>45905</v>
      </c>
      <c r="E2295" s="16">
        <v>45944</v>
      </c>
      <c r="F2295" s="14" t="s">
        <v>7581</v>
      </c>
      <c r="G2295" s="14" t="s">
        <v>5780</v>
      </c>
      <c r="H2295" s="14" t="s">
        <v>5781</v>
      </c>
      <c r="I2295" s="15">
        <v>420</v>
      </c>
      <c r="J2295" s="77">
        <v>2</v>
      </c>
      <c r="K2295" s="92"/>
    </row>
    <row r="2296" spans="1:11" ht="70" x14ac:dyDescent="0.25">
      <c r="A2296" s="14" t="s">
        <v>1505</v>
      </c>
      <c r="B2296" s="14" t="s">
        <v>7582</v>
      </c>
      <c r="C2296" s="14" t="s">
        <v>7583</v>
      </c>
      <c r="D2296" s="16">
        <v>45910</v>
      </c>
      <c r="E2296" s="16">
        <v>45944</v>
      </c>
      <c r="F2296" s="14" t="s">
        <v>7584</v>
      </c>
      <c r="G2296" s="14" t="s">
        <v>4446</v>
      </c>
      <c r="H2296" s="14" t="s">
        <v>4447</v>
      </c>
      <c r="I2296" s="15">
        <v>400</v>
      </c>
      <c r="J2296" s="77">
        <v>2</v>
      </c>
      <c r="K2296" s="92"/>
    </row>
    <row r="2297" spans="1:11" ht="60" x14ac:dyDescent="0.25">
      <c r="A2297" s="14" t="s">
        <v>1505</v>
      </c>
      <c r="B2297" s="14" t="s">
        <v>7582</v>
      </c>
      <c r="C2297" s="14" t="s">
        <v>7585</v>
      </c>
      <c r="D2297" s="16">
        <v>45919</v>
      </c>
      <c r="E2297" s="16">
        <v>45944</v>
      </c>
      <c r="F2297" s="14" t="s">
        <v>7586</v>
      </c>
      <c r="G2297" s="14" t="s">
        <v>4446</v>
      </c>
      <c r="H2297" s="14" t="s">
        <v>4447</v>
      </c>
      <c r="I2297" s="15">
        <v>200</v>
      </c>
      <c r="J2297" s="77">
        <v>2</v>
      </c>
      <c r="K2297" s="92"/>
    </row>
    <row r="2298" spans="1:11" ht="60" x14ac:dyDescent="0.25">
      <c r="A2298" s="14" t="s">
        <v>1505</v>
      </c>
      <c r="B2298" s="14" t="s">
        <v>7587</v>
      </c>
      <c r="C2298" s="14" t="s">
        <v>7588</v>
      </c>
      <c r="D2298" s="16">
        <v>45660</v>
      </c>
      <c r="E2298" s="16">
        <v>45944</v>
      </c>
      <c r="F2298" s="14" t="s">
        <v>7589</v>
      </c>
      <c r="G2298" s="14"/>
      <c r="H2298" s="14" t="s">
        <v>7590</v>
      </c>
      <c r="I2298" s="15">
        <v>630.14</v>
      </c>
      <c r="J2298" s="77">
        <v>2</v>
      </c>
      <c r="K2298" s="92"/>
    </row>
    <row r="2299" spans="1:11" ht="60" x14ac:dyDescent="0.25">
      <c r="A2299" s="14" t="s">
        <v>1505</v>
      </c>
      <c r="B2299" s="14" t="s">
        <v>7587</v>
      </c>
      <c r="C2299" s="14" t="s">
        <v>7591</v>
      </c>
      <c r="D2299" s="16">
        <v>45717</v>
      </c>
      <c r="E2299" s="16">
        <v>45944</v>
      </c>
      <c r="F2299" s="14" t="s">
        <v>7592</v>
      </c>
      <c r="G2299" s="14"/>
      <c r="H2299" s="14" t="s">
        <v>7593</v>
      </c>
      <c r="I2299" s="15">
        <v>502.23</v>
      </c>
      <c r="J2299" s="77">
        <v>2</v>
      </c>
      <c r="K2299" s="92"/>
    </row>
    <row r="2300" spans="1:11" ht="60" x14ac:dyDescent="0.25">
      <c r="A2300" s="14" t="s">
        <v>1505</v>
      </c>
      <c r="B2300" s="14" t="s">
        <v>7587</v>
      </c>
      <c r="C2300" s="14" t="s">
        <v>7594</v>
      </c>
      <c r="D2300" s="16">
        <v>45698</v>
      </c>
      <c r="E2300" s="16">
        <v>45944</v>
      </c>
      <c r="F2300" s="14" t="s">
        <v>7595</v>
      </c>
      <c r="G2300" s="14" t="s">
        <v>7596</v>
      </c>
      <c r="H2300" s="14" t="s">
        <v>7597</v>
      </c>
      <c r="I2300" s="15">
        <v>157.5</v>
      </c>
      <c r="J2300" s="77">
        <v>2</v>
      </c>
      <c r="K2300" s="92"/>
    </row>
    <row r="2301" spans="1:11" ht="120" x14ac:dyDescent="0.25">
      <c r="A2301" s="14" t="s">
        <v>1505</v>
      </c>
      <c r="B2301" s="14" t="s">
        <v>7587</v>
      </c>
      <c r="C2301" s="14" t="s">
        <v>7598</v>
      </c>
      <c r="D2301" s="16">
        <v>45678</v>
      </c>
      <c r="E2301" s="16">
        <v>45944</v>
      </c>
      <c r="F2301" s="14" t="s">
        <v>7599</v>
      </c>
      <c r="G2301" s="14"/>
      <c r="H2301" s="14" t="s">
        <v>7600</v>
      </c>
      <c r="I2301" s="15">
        <v>100</v>
      </c>
      <c r="J2301" s="77">
        <v>2</v>
      </c>
      <c r="K2301" s="92"/>
    </row>
    <row r="2302" spans="1:11" ht="120" x14ac:dyDescent="0.25">
      <c r="A2302" s="14" t="s">
        <v>1505</v>
      </c>
      <c r="B2302" s="14" t="s">
        <v>7587</v>
      </c>
      <c r="C2302" s="14" t="s">
        <v>7601</v>
      </c>
      <c r="D2302" s="16">
        <v>45679</v>
      </c>
      <c r="E2302" s="16">
        <v>45944</v>
      </c>
      <c r="F2302" s="14" t="s">
        <v>7602</v>
      </c>
      <c r="G2302" s="14"/>
      <c r="H2302" s="14" t="s">
        <v>2386</v>
      </c>
      <c r="I2302" s="15">
        <v>200</v>
      </c>
      <c r="J2302" s="77">
        <v>2</v>
      </c>
      <c r="K2302" s="92"/>
    </row>
    <row r="2303" spans="1:11" ht="120" x14ac:dyDescent="0.25">
      <c r="A2303" s="14" t="s">
        <v>1505</v>
      </c>
      <c r="B2303" s="14" t="s">
        <v>7587</v>
      </c>
      <c r="C2303" s="14" t="s">
        <v>7603</v>
      </c>
      <c r="D2303" s="16">
        <v>45679</v>
      </c>
      <c r="E2303" s="16">
        <v>45944</v>
      </c>
      <c r="F2303" s="14" t="s">
        <v>7604</v>
      </c>
      <c r="G2303" s="14"/>
      <c r="H2303" s="14" t="s">
        <v>7605</v>
      </c>
      <c r="I2303" s="15">
        <v>95</v>
      </c>
      <c r="J2303" s="77">
        <v>2</v>
      </c>
      <c r="K2303" s="92"/>
    </row>
    <row r="2304" spans="1:11" ht="120" x14ac:dyDescent="0.25">
      <c r="A2304" s="14" t="s">
        <v>1505</v>
      </c>
      <c r="B2304" s="14" t="s">
        <v>7587</v>
      </c>
      <c r="C2304" s="14" t="s">
        <v>7606</v>
      </c>
      <c r="D2304" s="16">
        <v>45678</v>
      </c>
      <c r="E2304" s="16">
        <v>45944</v>
      </c>
      <c r="F2304" s="14" t="s">
        <v>7607</v>
      </c>
      <c r="G2304" s="14"/>
      <c r="H2304" s="14" t="s">
        <v>7608</v>
      </c>
      <c r="I2304" s="15">
        <v>180</v>
      </c>
      <c r="J2304" s="77">
        <v>2</v>
      </c>
      <c r="K2304" s="92"/>
    </row>
    <row r="2305" spans="1:11" ht="70" x14ac:dyDescent="0.25">
      <c r="A2305" s="14" t="s">
        <v>1505</v>
      </c>
      <c r="B2305" s="14" t="s">
        <v>7587</v>
      </c>
      <c r="C2305" s="14" t="s">
        <v>7609</v>
      </c>
      <c r="D2305" s="16">
        <v>45699</v>
      </c>
      <c r="E2305" s="16">
        <v>45944</v>
      </c>
      <c r="F2305" s="14" t="s">
        <v>7610</v>
      </c>
      <c r="G2305" s="14"/>
      <c r="H2305" s="14" t="s">
        <v>7611</v>
      </c>
      <c r="I2305" s="15">
        <v>95.86</v>
      </c>
      <c r="J2305" s="77">
        <v>2</v>
      </c>
      <c r="K2305" s="92"/>
    </row>
    <row r="2306" spans="1:11" ht="60" x14ac:dyDescent="0.25">
      <c r="A2306" s="14" t="s">
        <v>1505</v>
      </c>
      <c r="B2306" s="14" t="s">
        <v>7587</v>
      </c>
      <c r="C2306" s="14" t="s">
        <v>7612</v>
      </c>
      <c r="D2306" s="16">
        <v>45698</v>
      </c>
      <c r="E2306" s="16">
        <v>45944</v>
      </c>
      <c r="F2306" s="14" t="s">
        <v>7613</v>
      </c>
      <c r="G2306" s="14" t="s">
        <v>2991</v>
      </c>
      <c r="H2306" s="14" t="s">
        <v>2992</v>
      </c>
      <c r="I2306" s="15">
        <v>240</v>
      </c>
      <c r="J2306" s="77">
        <v>2</v>
      </c>
      <c r="K2306" s="92"/>
    </row>
    <row r="2307" spans="1:11" ht="50" x14ac:dyDescent="0.25">
      <c r="A2307" s="14" t="s">
        <v>1505</v>
      </c>
      <c r="B2307" s="14" t="s">
        <v>7587</v>
      </c>
      <c r="C2307" s="14" t="s">
        <v>7614</v>
      </c>
      <c r="D2307" s="16">
        <v>45673</v>
      </c>
      <c r="E2307" s="16">
        <v>45944</v>
      </c>
      <c r="F2307" s="14" t="s">
        <v>7615</v>
      </c>
      <c r="G2307" s="14"/>
      <c r="H2307" s="14" t="s">
        <v>7616</v>
      </c>
      <c r="I2307" s="15">
        <v>185.56</v>
      </c>
      <c r="J2307" s="77">
        <v>2</v>
      </c>
      <c r="K2307" s="92"/>
    </row>
    <row r="2308" spans="1:11" ht="60" x14ac:dyDescent="0.25">
      <c r="A2308" s="14" t="s">
        <v>1505</v>
      </c>
      <c r="B2308" s="14" t="s">
        <v>7587</v>
      </c>
      <c r="C2308" s="14" t="s">
        <v>2987</v>
      </c>
      <c r="D2308" s="16">
        <v>45689</v>
      </c>
      <c r="E2308" s="16">
        <v>45944</v>
      </c>
      <c r="F2308" s="14" t="s">
        <v>7617</v>
      </c>
      <c r="G2308" s="14"/>
      <c r="H2308" s="14" t="s">
        <v>7590</v>
      </c>
      <c r="I2308" s="15">
        <v>619.88</v>
      </c>
      <c r="J2308" s="77">
        <v>2</v>
      </c>
      <c r="K2308" s="92"/>
    </row>
    <row r="2309" spans="1:11" ht="120" x14ac:dyDescent="0.25">
      <c r="A2309" s="14" t="s">
        <v>1505</v>
      </c>
      <c r="B2309" s="14" t="s">
        <v>7587</v>
      </c>
      <c r="C2309" s="14" t="s">
        <v>7618</v>
      </c>
      <c r="D2309" s="16">
        <v>45698</v>
      </c>
      <c r="E2309" s="16">
        <v>45944</v>
      </c>
      <c r="F2309" s="14" t="s">
        <v>7619</v>
      </c>
      <c r="G2309" s="14"/>
      <c r="H2309" s="14" t="s">
        <v>2386</v>
      </c>
      <c r="I2309" s="15">
        <v>180</v>
      </c>
      <c r="J2309" s="77">
        <v>2</v>
      </c>
      <c r="K2309" s="92"/>
    </row>
    <row r="2310" spans="1:11" ht="120" x14ac:dyDescent="0.25">
      <c r="A2310" s="14" t="s">
        <v>1505</v>
      </c>
      <c r="B2310" s="14" t="s">
        <v>7587</v>
      </c>
      <c r="C2310" s="14" t="s">
        <v>7620</v>
      </c>
      <c r="D2310" s="16">
        <v>45699</v>
      </c>
      <c r="E2310" s="16">
        <v>45944</v>
      </c>
      <c r="F2310" s="14" t="s">
        <v>7619</v>
      </c>
      <c r="G2310" s="14"/>
      <c r="H2310" s="14" t="s">
        <v>7621</v>
      </c>
      <c r="I2310" s="15">
        <v>180</v>
      </c>
      <c r="J2310" s="77">
        <v>2</v>
      </c>
      <c r="K2310" s="92"/>
    </row>
    <row r="2311" spans="1:11" ht="70" x14ac:dyDescent="0.25">
      <c r="A2311" s="14" t="s">
        <v>1505</v>
      </c>
      <c r="B2311" s="14" t="s">
        <v>7587</v>
      </c>
      <c r="C2311" s="14" t="s">
        <v>7622</v>
      </c>
      <c r="D2311" s="16">
        <v>45695</v>
      </c>
      <c r="E2311" s="16">
        <v>45944</v>
      </c>
      <c r="F2311" s="14" t="s">
        <v>7623</v>
      </c>
      <c r="G2311" s="14"/>
      <c r="H2311" s="14" t="s">
        <v>7624</v>
      </c>
      <c r="I2311" s="15">
        <v>96.83</v>
      </c>
      <c r="J2311" s="77">
        <v>2</v>
      </c>
      <c r="K2311" s="92"/>
    </row>
    <row r="2312" spans="1:11" ht="60" x14ac:dyDescent="0.25">
      <c r="A2312" s="14" t="s">
        <v>1505</v>
      </c>
      <c r="B2312" s="14" t="s">
        <v>7587</v>
      </c>
      <c r="C2312" s="14" t="s">
        <v>7625</v>
      </c>
      <c r="D2312" s="16">
        <v>45699</v>
      </c>
      <c r="E2312" s="16">
        <v>45944</v>
      </c>
      <c r="F2312" s="14" t="s">
        <v>7626</v>
      </c>
      <c r="G2312" s="14" t="s">
        <v>2995</v>
      </c>
      <c r="H2312" s="14" t="s">
        <v>7627</v>
      </c>
      <c r="I2312" s="15">
        <v>67.5</v>
      </c>
      <c r="J2312" s="77">
        <v>2</v>
      </c>
      <c r="K2312" s="92"/>
    </row>
    <row r="2313" spans="1:11" ht="120" x14ac:dyDescent="0.25">
      <c r="A2313" s="14" t="s">
        <v>1505</v>
      </c>
      <c r="B2313" s="14" t="s">
        <v>7587</v>
      </c>
      <c r="C2313" s="14" t="s">
        <v>7628</v>
      </c>
      <c r="D2313" s="16">
        <v>45706</v>
      </c>
      <c r="E2313" s="16">
        <v>45944</v>
      </c>
      <c r="F2313" s="14" t="s">
        <v>7629</v>
      </c>
      <c r="G2313" s="14"/>
      <c r="H2313" s="14" t="s">
        <v>2386</v>
      </c>
      <c r="I2313" s="15">
        <v>94.5</v>
      </c>
      <c r="J2313" s="77">
        <v>2</v>
      </c>
      <c r="K2313" s="92"/>
    </row>
    <row r="2314" spans="1:11" ht="70" x14ac:dyDescent="0.25">
      <c r="A2314" s="14" t="s">
        <v>1505</v>
      </c>
      <c r="B2314" s="14" t="s">
        <v>7630</v>
      </c>
      <c r="C2314" s="14" t="s">
        <v>7630</v>
      </c>
      <c r="D2314" s="16">
        <v>45947</v>
      </c>
      <c r="E2314" s="16"/>
      <c r="F2314" s="14" t="s">
        <v>7631</v>
      </c>
      <c r="G2314" s="14"/>
      <c r="H2314" s="14" t="s">
        <v>7632</v>
      </c>
      <c r="I2314" s="15">
        <v>136.16</v>
      </c>
      <c r="J2314" s="77">
        <v>5</v>
      </c>
      <c r="K2314" s="92"/>
    </row>
    <row r="2315" spans="1:11" ht="20" x14ac:dyDescent="0.25">
      <c r="A2315" s="14" t="s">
        <v>1505</v>
      </c>
      <c r="B2315" s="14" t="s">
        <v>7633</v>
      </c>
      <c r="C2315" s="14" t="s">
        <v>7634</v>
      </c>
      <c r="D2315" s="16">
        <v>45947</v>
      </c>
      <c r="E2315" s="16"/>
      <c r="F2315" s="14" t="s">
        <v>7635</v>
      </c>
      <c r="G2315" s="14" t="s">
        <v>7636</v>
      </c>
      <c r="H2315" s="14" t="s">
        <v>7637</v>
      </c>
      <c r="I2315" s="15">
        <v>1375</v>
      </c>
      <c r="J2315" s="77">
        <v>3</v>
      </c>
      <c r="K2315" s="92"/>
    </row>
    <row r="2316" spans="1:11" ht="20" x14ac:dyDescent="0.25">
      <c r="A2316" s="14" t="s">
        <v>1505</v>
      </c>
      <c r="B2316" s="14" t="s">
        <v>7512</v>
      </c>
      <c r="C2316" s="14" t="s">
        <v>7513</v>
      </c>
      <c r="D2316" s="16">
        <v>45947</v>
      </c>
      <c r="E2316" s="16"/>
      <c r="F2316" s="14" t="s">
        <v>6092</v>
      </c>
      <c r="G2316" s="14"/>
      <c r="H2316" s="14" t="s">
        <v>7514</v>
      </c>
      <c r="I2316" s="15">
        <v>300</v>
      </c>
      <c r="J2316" s="77">
        <v>5</v>
      </c>
      <c r="K2316" s="92"/>
    </row>
    <row r="2317" spans="1:11" ht="20" x14ac:dyDescent="0.25">
      <c r="A2317" s="14" t="s">
        <v>1505</v>
      </c>
      <c r="B2317" s="14" t="s">
        <v>7654</v>
      </c>
      <c r="C2317" s="14" t="s">
        <v>7655</v>
      </c>
      <c r="D2317" s="16">
        <v>45947</v>
      </c>
      <c r="E2317" s="16"/>
      <c r="F2317" s="14" t="s">
        <v>7656</v>
      </c>
      <c r="G2317" s="14" t="s">
        <v>1583</v>
      </c>
      <c r="H2317" s="14" t="s">
        <v>1584</v>
      </c>
      <c r="I2317" s="15">
        <v>10</v>
      </c>
      <c r="J2317" s="77">
        <v>4</v>
      </c>
      <c r="K2317" s="92"/>
    </row>
    <row r="2318" spans="1:11" ht="20" x14ac:dyDescent="0.25">
      <c r="A2318" s="14" t="s">
        <v>1505</v>
      </c>
      <c r="B2318" s="14" t="s">
        <v>6202</v>
      </c>
      <c r="C2318" s="14" t="s">
        <v>6203</v>
      </c>
      <c r="D2318" s="16">
        <v>45909</v>
      </c>
      <c r="E2318" s="16"/>
      <c r="F2318" s="14" t="s">
        <v>6204</v>
      </c>
      <c r="G2318" s="14" t="s">
        <v>1583</v>
      </c>
      <c r="H2318" s="14" t="s">
        <v>1584</v>
      </c>
      <c r="I2318" s="15">
        <v>29.82</v>
      </c>
      <c r="J2318" s="77">
        <v>4</v>
      </c>
      <c r="K2318" s="92"/>
    </row>
    <row r="2319" spans="1:11" ht="20" x14ac:dyDescent="0.25">
      <c r="A2319" s="14" t="s">
        <v>1505</v>
      </c>
      <c r="B2319" s="14" t="s">
        <v>6202</v>
      </c>
      <c r="C2319" s="14" t="s">
        <v>6203</v>
      </c>
      <c r="D2319" s="16">
        <v>45909</v>
      </c>
      <c r="E2319" s="16"/>
      <c r="F2319" s="14" t="s">
        <v>6204</v>
      </c>
      <c r="G2319" s="14" t="s">
        <v>1583</v>
      </c>
      <c r="H2319" s="14" t="s">
        <v>1584</v>
      </c>
      <c r="I2319" s="15">
        <v>10</v>
      </c>
      <c r="J2319" s="77">
        <v>4</v>
      </c>
      <c r="K2319" s="92"/>
    </row>
    <row r="2320" spans="1:11" ht="20" x14ac:dyDescent="0.25">
      <c r="A2320" s="14" t="s">
        <v>1505</v>
      </c>
      <c r="B2320" s="14" t="s">
        <v>7868</v>
      </c>
      <c r="C2320" s="14" t="s">
        <v>7869</v>
      </c>
      <c r="D2320" s="16">
        <v>45964</v>
      </c>
      <c r="E2320" s="16"/>
      <c r="F2320" s="14" t="s">
        <v>6204</v>
      </c>
      <c r="G2320" s="14" t="s">
        <v>1583</v>
      </c>
      <c r="H2320" s="14" t="s">
        <v>1584</v>
      </c>
      <c r="I2320" s="15">
        <v>25</v>
      </c>
      <c r="J2320" s="77">
        <v>4</v>
      </c>
      <c r="K2320" s="92"/>
    </row>
    <row r="2321" spans="1:11" ht="20" x14ac:dyDescent="0.25">
      <c r="A2321" s="14" t="s">
        <v>1505</v>
      </c>
      <c r="B2321" s="14" t="s">
        <v>7638</v>
      </c>
      <c r="C2321" s="14" t="s">
        <v>3124</v>
      </c>
      <c r="D2321" s="16">
        <v>45947</v>
      </c>
      <c r="E2321" s="16"/>
      <c r="F2321" s="14" t="s">
        <v>7639</v>
      </c>
      <c r="G2321" s="14" t="s">
        <v>4098</v>
      </c>
      <c r="H2321" s="14" t="s">
        <v>7640</v>
      </c>
      <c r="I2321" s="15">
        <v>3120</v>
      </c>
      <c r="J2321" s="77">
        <v>3</v>
      </c>
      <c r="K2321" s="92"/>
    </row>
    <row r="2322" spans="1:11" ht="40" x14ac:dyDescent="0.25">
      <c r="A2322" s="14" t="s">
        <v>1505</v>
      </c>
      <c r="B2322" s="14" t="s">
        <v>7641</v>
      </c>
      <c r="C2322" s="14" t="s">
        <v>7642</v>
      </c>
      <c r="D2322" s="16">
        <v>45744</v>
      </c>
      <c r="E2322" s="16">
        <v>45947</v>
      </c>
      <c r="F2322" s="14" t="s">
        <v>7643</v>
      </c>
      <c r="G2322" s="14" t="s">
        <v>7644</v>
      </c>
      <c r="H2322" s="14" t="s">
        <v>7645</v>
      </c>
      <c r="I2322" s="15">
        <v>32</v>
      </c>
      <c r="J2322" s="77">
        <v>3</v>
      </c>
      <c r="K2322" s="92"/>
    </row>
    <row r="2323" spans="1:11" ht="20" x14ac:dyDescent="0.25">
      <c r="A2323" s="14" t="s">
        <v>1505</v>
      </c>
      <c r="B2323" s="14" t="s">
        <v>7646</v>
      </c>
      <c r="C2323" s="14" t="s">
        <v>7647</v>
      </c>
      <c r="D2323" s="16">
        <v>45947</v>
      </c>
      <c r="E2323" s="16"/>
      <c r="F2323" s="14" t="s">
        <v>7648</v>
      </c>
      <c r="G2323" s="14" t="s">
        <v>3126</v>
      </c>
      <c r="H2323" s="14" t="s">
        <v>3127</v>
      </c>
      <c r="I2323" s="15">
        <v>850</v>
      </c>
      <c r="J2323" s="77">
        <v>5</v>
      </c>
      <c r="K2323" s="92"/>
    </row>
    <row r="2324" spans="1:11" ht="20" x14ac:dyDescent="0.25">
      <c r="A2324" s="14" t="s">
        <v>1505</v>
      </c>
      <c r="B2324" s="14" t="s">
        <v>7649</v>
      </c>
      <c r="C2324" s="14" t="s">
        <v>7649</v>
      </c>
      <c r="D2324" s="16">
        <v>45953</v>
      </c>
      <c r="E2324" s="16"/>
      <c r="F2324" s="14" t="s">
        <v>7650</v>
      </c>
      <c r="G2324" s="14"/>
      <c r="H2324" s="14" t="s">
        <v>1534</v>
      </c>
      <c r="I2324" s="15">
        <v>195.5</v>
      </c>
      <c r="J2324" s="77">
        <v>5</v>
      </c>
      <c r="K2324" s="92"/>
    </row>
    <row r="2325" spans="1:11" ht="20" x14ac:dyDescent="0.25">
      <c r="A2325" s="14" t="s">
        <v>1505</v>
      </c>
      <c r="B2325" s="14" t="s">
        <v>7651</v>
      </c>
      <c r="C2325" s="14" t="s">
        <v>4058</v>
      </c>
      <c r="D2325" s="16">
        <v>45947</v>
      </c>
      <c r="E2325" s="16"/>
      <c r="F2325" s="14" t="s">
        <v>7652</v>
      </c>
      <c r="G2325" s="14" t="s">
        <v>1863</v>
      </c>
      <c r="H2325" s="14" t="s">
        <v>1864</v>
      </c>
      <c r="I2325" s="15">
        <v>692.6</v>
      </c>
      <c r="J2325" s="77">
        <v>2</v>
      </c>
      <c r="K2325" s="92"/>
    </row>
    <row r="2326" spans="1:11" ht="30" x14ac:dyDescent="0.25">
      <c r="A2326" s="14" t="s">
        <v>1505</v>
      </c>
      <c r="B2326" s="14" t="s">
        <v>7651</v>
      </c>
      <c r="C2326" s="14" t="s">
        <v>7651</v>
      </c>
      <c r="D2326" s="16">
        <v>45974</v>
      </c>
      <c r="E2326" s="16"/>
      <c r="F2326" s="14" t="s">
        <v>7653</v>
      </c>
      <c r="G2326" s="14"/>
      <c r="H2326" s="14" t="s">
        <v>1534</v>
      </c>
      <c r="I2326" s="15">
        <v>162.46</v>
      </c>
      <c r="J2326" s="77">
        <v>2</v>
      </c>
      <c r="K2326" s="92"/>
    </row>
    <row r="2327" spans="1:11" ht="20" x14ac:dyDescent="0.25">
      <c r="A2327" s="14" t="s">
        <v>1505</v>
      </c>
      <c r="B2327" s="14" t="s">
        <v>7657</v>
      </c>
      <c r="C2327" s="14" t="s">
        <v>2429</v>
      </c>
      <c r="D2327" s="16">
        <v>45947</v>
      </c>
      <c r="E2327" s="16"/>
      <c r="F2327" s="14" t="s">
        <v>7658</v>
      </c>
      <c r="G2327" s="14" t="s">
        <v>1885</v>
      </c>
      <c r="H2327" s="14" t="s">
        <v>1886</v>
      </c>
      <c r="I2327" s="15">
        <v>187.8</v>
      </c>
      <c r="J2327" s="77">
        <v>3</v>
      </c>
      <c r="K2327" s="92"/>
    </row>
    <row r="2328" spans="1:11" ht="20" x14ac:dyDescent="0.25">
      <c r="A2328" s="14" t="s">
        <v>1505</v>
      </c>
      <c r="B2328" s="14" t="s">
        <v>7657</v>
      </c>
      <c r="C2328" s="14" t="s">
        <v>2429</v>
      </c>
      <c r="D2328" s="16">
        <v>45947</v>
      </c>
      <c r="E2328" s="16"/>
      <c r="F2328" s="14" t="s">
        <v>7659</v>
      </c>
      <c r="G2328" s="14" t="s">
        <v>1885</v>
      </c>
      <c r="H2328" s="14" t="s">
        <v>1886</v>
      </c>
      <c r="I2328" s="15">
        <v>384.8</v>
      </c>
      <c r="J2328" s="77">
        <v>2</v>
      </c>
      <c r="K2328" s="92"/>
    </row>
    <row r="2329" spans="1:11" ht="30" x14ac:dyDescent="0.25">
      <c r="A2329" s="14" t="s">
        <v>1505</v>
      </c>
      <c r="B2329" s="14" t="s">
        <v>7660</v>
      </c>
      <c r="C2329" s="14" t="s">
        <v>7661</v>
      </c>
      <c r="D2329" s="16">
        <v>45947</v>
      </c>
      <c r="E2329" s="16"/>
      <c r="F2329" s="14" t="s">
        <v>7662</v>
      </c>
      <c r="G2329" s="14" t="s">
        <v>7663</v>
      </c>
      <c r="H2329" s="14" t="s">
        <v>7664</v>
      </c>
      <c r="I2329" s="15">
        <v>624.21</v>
      </c>
      <c r="J2329" s="77">
        <v>3</v>
      </c>
      <c r="K2329" s="92"/>
    </row>
    <row r="2330" spans="1:11" ht="20" x14ac:dyDescent="0.25">
      <c r="A2330" s="14" t="s">
        <v>1505</v>
      </c>
      <c r="B2330" s="14" t="s">
        <v>7665</v>
      </c>
      <c r="C2330" s="14" t="s">
        <v>7666</v>
      </c>
      <c r="D2330" s="16">
        <v>45947</v>
      </c>
      <c r="E2330" s="16"/>
      <c r="F2330" s="14" t="s">
        <v>7667</v>
      </c>
      <c r="G2330" s="14" t="s">
        <v>3984</v>
      </c>
      <c r="H2330" s="14" t="s">
        <v>3985</v>
      </c>
      <c r="I2330" s="15">
        <v>300</v>
      </c>
      <c r="J2330" s="77">
        <v>2</v>
      </c>
      <c r="K2330" s="92"/>
    </row>
    <row r="2331" spans="1:11" ht="70" x14ac:dyDescent="0.25">
      <c r="A2331" s="14" t="s">
        <v>1505</v>
      </c>
      <c r="B2331" s="14" t="s">
        <v>7668</v>
      </c>
      <c r="C2331" s="14" t="s">
        <v>7669</v>
      </c>
      <c r="D2331" s="16">
        <v>45887</v>
      </c>
      <c r="E2331" s="16">
        <v>45950</v>
      </c>
      <c r="F2331" s="14" t="s">
        <v>7670</v>
      </c>
      <c r="G2331" s="14" t="s">
        <v>3406</v>
      </c>
      <c r="H2331" s="14" t="s">
        <v>3407</v>
      </c>
      <c r="I2331" s="15">
        <v>2301</v>
      </c>
      <c r="J2331" s="77">
        <v>2</v>
      </c>
      <c r="K2331" s="92"/>
    </row>
    <row r="2332" spans="1:11" ht="30" x14ac:dyDescent="0.25">
      <c r="A2332" s="14" t="s">
        <v>1505</v>
      </c>
      <c r="B2332" s="14" t="s">
        <v>7671</v>
      </c>
      <c r="C2332" s="14" t="s">
        <v>7672</v>
      </c>
      <c r="D2332" s="16">
        <v>45664</v>
      </c>
      <c r="E2332" s="16">
        <v>45950</v>
      </c>
      <c r="F2332" s="14" t="s">
        <v>7673</v>
      </c>
      <c r="G2332" s="14"/>
      <c r="H2332" s="14" t="s">
        <v>7674</v>
      </c>
      <c r="I2332" s="15">
        <v>158</v>
      </c>
      <c r="J2332" s="77">
        <v>2</v>
      </c>
      <c r="K2332" s="92"/>
    </row>
    <row r="2333" spans="1:11" ht="30" x14ac:dyDescent="0.25">
      <c r="A2333" s="14" t="s">
        <v>1505</v>
      </c>
      <c r="B2333" s="14" t="s">
        <v>7671</v>
      </c>
      <c r="C2333" s="14" t="s">
        <v>7675</v>
      </c>
      <c r="D2333" s="16">
        <v>45663</v>
      </c>
      <c r="E2333" s="16">
        <v>45950</v>
      </c>
      <c r="F2333" s="14" t="s">
        <v>7676</v>
      </c>
      <c r="G2333" s="14" t="s">
        <v>1835</v>
      </c>
      <c r="H2333" s="14" t="s">
        <v>1549</v>
      </c>
      <c r="I2333" s="15">
        <v>225.5</v>
      </c>
      <c r="J2333" s="77">
        <v>2</v>
      </c>
      <c r="K2333" s="92"/>
    </row>
    <row r="2334" spans="1:11" ht="40" x14ac:dyDescent="0.25">
      <c r="A2334" s="14" t="s">
        <v>1505</v>
      </c>
      <c r="B2334" s="14" t="s">
        <v>7671</v>
      </c>
      <c r="C2334" s="14" t="s">
        <v>7677</v>
      </c>
      <c r="D2334" s="16">
        <v>45699</v>
      </c>
      <c r="E2334" s="16">
        <v>45950</v>
      </c>
      <c r="F2334" s="14" t="s">
        <v>7678</v>
      </c>
      <c r="G2334" s="14" t="s">
        <v>2808</v>
      </c>
      <c r="H2334" s="14" t="s">
        <v>2809</v>
      </c>
      <c r="I2334" s="15">
        <v>10.9</v>
      </c>
      <c r="J2334" s="77">
        <v>2</v>
      </c>
      <c r="K2334" s="92"/>
    </row>
    <row r="2335" spans="1:11" ht="30" x14ac:dyDescent="0.25">
      <c r="A2335" s="14" t="s">
        <v>1505</v>
      </c>
      <c r="B2335" s="14" t="s">
        <v>7671</v>
      </c>
      <c r="C2335" s="14" t="s">
        <v>7679</v>
      </c>
      <c r="D2335" s="16">
        <v>45777</v>
      </c>
      <c r="E2335" s="16">
        <v>45950</v>
      </c>
      <c r="F2335" s="14" t="s">
        <v>7680</v>
      </c>
      <c r="G2335" s="14" t="s">
        <v>7681</v>
      </c>
      <c r="H2335" s="14" t="s">
        <v>7682</v>
      </c>
      <c r="I2335" s="15">
        <v>140</v>
      </c>
      <c r="J2335" s="77">
        <v>2</v>
      </c>
      <c r="K2335" s="92"/>
    </row>
    <row r="2336" spans="1:11" ht="110" x14ac:dyDescent="0.25">
      <c r="A2336" s="14" t="s">
        <v>1505</v>
      </c>
      <c r="B2336" s="14" t="s">
        <v>7671</v>
      </c>
      <c r="C2336" s="14" t="s">
        <v>7671</v>
      </c>
      <c r="D2336" s="16">
        <v>45950</v>
      </c>
      <c r="E2336" s="16"/>
      <c r="F2336" s="14" t="s">
        <v>7683</v>
      </c>
      <c r="G2336" s="14"/>
      <c r="H2336" s="14" t="s">
        <v>6400</v>
      </c>
      <c r="I2336" s="15">
        <v>166.35</v>
      </c>
      <c r="J2336" s="77">
        <v>2</v>
      </c>
      <c r="K2336" s="92"/>
    </row>
    <row r="2337" spans="1:11" ht="30" x14ac:dyDescent="0.25">
      <c r="A2337" s="14" t="s">
        <v>1505</v>
      </c>
      <c r="B2337" s="14" t="s">
        <v>7671</v>
      </c>
      <c r="C2337" s="14" t="s">
        <v>7684</v>
      </c>
      <c r="D2337" s="16">
        <v>45807</v>
      </c>
      <c r="E2337" s="16">
        <v>45950</v>
      </c>
      <c r="F2337" s="14" t="s">
        <v>7673</v>
      </c>
      <c r="G2337" s="14" t="s">
        <v>4415</v>
      </c>
      <c r="H2337" s="14" t="s">
        <v>4416</v>
      </c>
      <c r="I2337" s="15">
        <v>376.11</v>
      </c>
      <c r="J2337" s="77">
        <v>2</v>
      </c>
      <c r="K2337" s="92"/>
    </row>
    <row r="2338" spans="1:11" ht="30" x14ac:dyDescent="0.25">
      <c r="A2338" s="14" t="s">
        <v>1505</v>
      </c>
      <c r="B2338" s="14" t="s">
        <v>7671</v>
      </c>
      <c r="C2338" s="14" t="s">
        <v>7685</v>
      </c>
      <c r="D2338" s="16">
        <v>45728</v>
      </c>
      <c r="E2338" s="16">
        <v>45950</v>
      </c>
      <c r="F2338" s="14" t="s">
        <v>7673</v>
      </c>
      <c r="G2338" s="14"/>
      <c r="H2338" s="14" t="s">
        <v>7686</v>
      </c>
      <c r="I2338" s="15">
        <v>171.48</v>
      </c>
      <c r="J2338" s="77">
        <v>2</v>
      </c>
      <c r="K2338" s="92"/>
    </row>
    <row r="2339" spans="1:11" ht="30" x14ac:dyDescent="0.25">
      <c r="A2339" s="14" t="s">
        <v>1505</v>
      </c>
      <c r="B2339" s="14" t="s">
        <v>7671</v>
      </c>
      <c r="C2339" s="14" t="s">
        <v>7687</v>
      </c>
      <c r="D2339" s="16">
        <v>45728</v>
      </c>
      <c r="E2339" s="16">
        <v>45950</v>
      </c>
      <c r="F2339" s="14" t="s">
        <v>7673</v>
      </c>
      <c r="G2339" s="14" t="s">
        <v>1835</v>
      </c>
      <c r="H2339" s="14" t="s">
        <v>1549</v>
      </c>
      <c r="I2339" s="15">
        <v>76.5</v>
      </c>
      <c r="J2339" s="77">
        <v>2</v>
      </c>
      <c r="K2339" s="92"/>
    </row>
    <row r="2340" spans="1:11" ht="60" x14ac:dyDescent="0.25">
      <c r="A2340" s="14" t="s">
        <v>1505</v>
      </c>
      <c r="B2340" s="14" t="s">
        <v>7688</v>
      </c>
      <c r="C2340" s="14" t="s">
        <v>7688</v>
      </c>
      <c r="D2340" s="16">
        <v>45950</v>
      </c>
      <c r="E2340" s="16"/>
      <c r="F2340" s="14" t="s">
        <v>7689</v>
      </c>
      <c r="G2340" s="14"/>
      <c r="H2340" s="14" t="s">
        <v>7690</v>
      </c>
      <c r="I2340" s="15">
        <v>516</v>
      </c>
      <c r="J2340" s="77">
        <v>2</v>
      </c>
      <c r="K2340" s="92"/>
    </row>
    <row r="2341" spans="1:11" ht="40" x14ac:dyDescent="0.25">
      <c r="A2341" s="14" t="s">
        <v>1505</v>
      </c>
      <c r="B2341" s="14" t="s">
        <v>7691</v>
      </c>
      <c r="C2341" s="14" t="s">
        <v>7692</v>
      </c>
      <c r="D2341" s="16">
        <v>45912</v>
      </c>
      <c r="E2341" s="16">
        <v>45950</v>
      </c>
      <c r="F2341" s="14" t="s">
        <v>7693</v>
      </c>
      <c r="G2341" s="14"/>
      <c r="H2341" s="14" t="s">
        <v>1841</v>
      </c>
      <c r="I2341" s="15">
        <v>158.68</v>
      </c>
      <c r="J2341" s="77">
        <v>2</v>
      </c>
      <c r="K2341" s="92"/>
    </row>
    <row r="2342" spans="1:11" ht="40" x14ac:dyDescent="0.25">
      <c r="A2342" s="14" t="s">
        <v>1505</v>
      </c>
      <c r="B2342" s="14" t="s">
        <v>7691</v>
      </c>
      <c r="C2342" s="14" t="s">
        <v>7691</v>
      </c>
      <c r="D2342" s="16">
        <v>45950</v>
      </c>
      <c r="E2342" s="16"/>
      <c r="F2342" s="14" t="s">
        <v>7694</v>
      </c>
      <c r="G2342" s="14"/>
      <c r="H2342" s="14" t="s">
        <v>1841</v>
      </c>
      <c r="I2342" s="15">
        <v>47.8</v>
      </c>
      <c r="J2342" s="77">
        <v>2</v>
      </c>
      <c r="K2342" s="92"/>
    </row>
    <row r="2343" spans="1:11" ht="40" x14ac:dyDescent="0.25">
      <c r="A2343" s="14" t="s">
        <v>1505</v>
      </c>
      <c r="B2343" s="14" t="s">
        <v>7695</v>
      </c>
      <c r="C2343" s="14" t="s">
        <v>7696</v>
      </c>
      <c r="D2343" s="16">
        <v>45778</v>
      </c>
      <c r="E2343" s="16">
        <v>45950</v>
      </c>
      <c r="F2343" s="14" t="s">
        <v>7697</v>
      </c>
      <c r="G2343" s="14"/>
      <c r="H2343" s="14" t="s">
        <v>2966</v>
      </c>
      <c r="I2343" s="15">
        <v>209.95</v>
      </c>
      <c r="J2343" s="77">
        <v>3</v>
      </c>
      <c r="K2343" s="92"/>
    </row>
    <row r="2344" spans="1:11" ht="60" x14ac:dyDescent="0.25">
      <c r="A2344" s="14" t="s">
        <v>1505</v>
      </c>
      <c r="B2344" s="14" t="s">
        <v>7698</v>
      </c>
      <c r="C2344" s="14" t="s">
        <v>7699</v>
      </c>
      <c r="D2344" s="16">
        <v>45713</v>
      </c>
      <c r="E2344" s="16">
        <v>45950</v>
      </c>
      <c r="F2344" s="14" t="s">
        <v>7700</v>
      </c>
      <c r="G2344" s="14" t="s">
        <v>7163</v>
      </c>
      <c r="H2344" s="14" t="s">
        <v>7164</v>
      </c>
      <c r="I2344" s="15">
        <v>262</v>
      </c>
      <c r="J2344" s="77">
        <v>2</v>
      </c>
      <c r="K2344" s="92"/>
    </row>
    <row r="2345" spans="1:11" ht="70" x14ac:dyDescent="0.25">
      <c r="A2345" s="14" t="s">
        <v>1505</v>
      </c>
      <c r="B2345" s="14" t="s">
        <v>7698</v>
      </c>
      <c r="C2345" s="14" t="s">
        <v>7701</v>
      </c>
      <c r="D2345" s="16">
        <v>45769</v>
      </c>
      <c r="E2345" s="16">
        <v>45950</v>
      </c>
      <c r="F2345" s="14" t="s">
        <v>7702</v>
      </c>
      <c r="G2345" s="14" t="s">
        <v>7163</v>
      </c>
      <c r="H2345" s="14" t="s">
        <v>7164</v>
      </c>
      <c r="I2345" s="15">
        <v>147</v>
      </c>
      <c r="J2345" s="77">
        <v>2</v>
      </c>
      <c r="K2345" s="92"/>
    </row>
    <row r="2346" spans="1:11" ht="60" x14ac:dyDescent="0.25">
      <c r="A2346" s="14" t="s">
        <v>1505</v>
      </c>
      <c r="B2346" s="14" t="s">
        <v>7703</v>
      </c>
      <c r="C2346" s="14" t="s">
        <v>1730</v>
      </c>
      <c r="D2346" s="16">
        <v>45848</v>
      </c>
      <c r="E2346" s="16">
        <v>45950</v>
      </c>
      <c r="F2346" s="14" t="s">
        <v>7704</v>
      </c>
      <c r="G2346" s="14" t="s">
        <v>7705</v>
      </c>
      <c r="H2346" s="14" t="s">
        <v>7706</v>
      </c>
      <c r="I2346" s="15">
        <v>445</v>
      </c>
      <c r="J2346" s="77">
        <v>2</v>
      </c>
      <c r="K2346" s="92"/>
    </row>
    <row r="2347" spans="1:11" ht="70" x14ac:dyDescent="0.25">
      <c r="A2347" s="14" t="s">
        <v>1505</v>
      </c>
      <c r="B2347" s="14" t="s">
        <v>7707</v>
      </c>
      <c r="C2347" s="14" t="s">
        <v>7707</v>
      </c>
      <c r="D2347" s="16">
        <v>45950</v>
      </c>
      <c r="E2347" s="16"/>
      <c r="F2347" s="14" t="s">
        <v>7708</v>
      </c>
      <c r="G2347" s="14"/>
      <c r="H2347" s="14" t="s">
        <v>7709</v>
      </c>
      <c r="I2347" s="15">
        <v>67.5</v>
      </c>
      <c r="J2347" s="77">
        <v>3</v>
      </c>
      <c r="K2347" s="92"/>
    </row>
    <row r="2348" spans="1:11" ht="60" x14ac:dyDescent="0.25">
      <c r="A2348" s="14" t="s">
        <v>1505</v>
      </c>
      <c r="B2348" s="14" t="s">
        <v>7710</v>
      </c>
      <c r="C2348" s="14" t="s">
        <v>7710</v>
      </c>
      <c r="D2348" s="16">
        <v>45950</v>
      </c>
      <c r="E2348" s="16"/>
      <c r="F2348" s="14" t="s">
        <v>7711</v>
      </c>
      <c r="G2348" s="14"/>
      <c r="H2348" s="14" t="s">
        <v>7712</v>
      </c>
      <c r="I2348" s="15">
        <v>139.5</v>
      </c>
      <c r="J2348" s="77">
        <v>3</v>
      </c>
      <c r="K2348" s="92"/>
    </row>
    <row r="2349" spans="1:11" ht="60" x14ac:dyDescent="0.25">
      <c r="A2349" s="14" t="s">
        <v>1505</v>
      </c>
      <c r="B2349" s="14" t="s">
        <v>7713</v>
      </c>
      <c r="C2349" s="14" t="s">
        <v>7713</v>
      </c>
      <c r="D2349" s="16">
        <v>45950</v>
      </c>
      <c r="E2349" s="16"/>
      <c r="F2349" s="14" t="s">
        <v>7714</v>
      </c>
      <c r="G2349" s="14"/>
      <c r="H2349" s="14" t="s">
        <v>7715</v>
      </c>
      <c r="I2349" s="15">
        <v>828</v>
      </c>
      <c r="J2349" s="77">
        <v>2</v>
      </c>
      <c r="K2349" s="92"/>
    </row>
    <row r="2350" spans="1:11" ht="60" x14ac:dyDescent="0.25">
      <c r="A2350" s="14" t="s">
        <v>1505</v>
      </c>
      <c r="B2350" s="14" t="s">
        <v>7716</v>
      </c>
      <c r="C2350" s="14" t="s">
        <v>7716</v>
      </c>
      <c r="D2350" s="16">
        <v>45950</v>
      </c>
      <c r="E2350" s="16"/>
      <c r="F2350" s="14" t="s">
        <v>7717</v>
      </c>
      <c r="G2350" s="14"/>
      <c r="H2350" s="14" t="s">
        <v>7718</v>
      </c>
      <c r="I2350" s="15">
        <v>288</v>
      </c>
      <c r="J2350" s="77">
        <v>3</v>
      </c>
      <c r="K2350" s="92"/>
    </row>
    <row r="2351" spans="1:11" ht="60" x14ac:dyDescent="0.25">
      <c r="A2351" s="14" t="s">
        <v>1505</v>
      </c>
      <c r="B2351" s="14" t="s">
        <v>7719</v>
      </c>
      <c r="C2351" s="14" t="s">
        <v>7719</v>
      </c>
      <c r="D2351" s="16">
        <v>45950</v>
      </c>
      <c r="E2351" s="16"/>
      <c r="F2351" s="14" t="s">
        <v>7720</v>
      </c>
      <c r="G2351" s="14"/>
      <c r="H2351" s="14" t="s">
        <v>7721</v>
      </c>
      <c r="I2351" s="15">
        <v>69.75</v>
      </c>
      <c r="J2351" s="77">
        <v>2</v>
      </c>
      <c r="K2351" s="92"/>
    </row>
    <row r="2352" spans="1:11" ht="60" x14ac:dyDescent="0.25">
      <c r="A2352" s="14" t="s">
        <v>1505</v>
      </c>
      <c r="B2352" s="14" t="s">
        <v>7722</v>
      </c>
      <c r="C2352" s="14" t="s">
        <v>7722</v>
      </c>
      <c r="D2352" s="16">
        <v>45950</v>
      </c>
      <c r="E2352" s="16"/>
      <c r="F2352" s="14" t="s">
        <v>7723</v>
      </c>
      <c r="G2352" s="14"/>
      <c r="H2352" s="14" t="s">
        <v>7724</v>
      </c>
      <c r="I2352" s="15">
        <v>112.5</v>
      </c>
      <c r="J2352" s="77">
        <v>2</v>
      </c>
      <c r="K2352" s="92"/>
    </row>
    <row r="2353" spans="1:11" ht="60" x14ac:dyDescent="0.25">
      <c r="A2353" s="14" t="s">
        <v>1505</v>
      </c>
      <c r="B2353" s="14" t="s">
        <v>7725</v>
      </c>
      <c r="C2353" s="14" t="s">
        <v>7725</v>
      </c>
      <c r="D2353" s="16">
        <v>45950</v>
      </c>
      <c r="E2353" s="16"/>
      <c r="F2353" s="14" t="s">
        <v>7726</v>
      </c>
      <c r="G2353" s="14"/>
      <c r="H2353" s="14" t="s">
        <v>7721</v>
      </c>
      <c r="I2353" s="15">
        <v>96.75</v>
      </c>
      <c r="J2353" s="77">
        <v>2</v>
      </c>
      <c r="K2353" s="92"/>
    </row>
    <row r="2354" spans="1:11" ht="60" x14ac:dyDescent="0.25">
      <c r="A2354" s="14" t="s">
        <v>1505</v>
      </c>
      <c r="B2354" s="14" t="s">
        <v>7727</v>
      </c>
      <c r="C2354" s="14" t="s">
        <v>7727</v>
      </c>
      <c r="D2354" s="16">
        <v>45950</v>
      </c>
      <c r="E2354" s="16"/>
      <c r="F2354" s="14" t="s">
        <v>7728</v>
      </c>
      <c r="G2354" s="14"/>
      <c r="H2354" s="14" t="s">
        <v>7729</v>
      </c>
      <c r="I2354" s="15">
        <v>108</v>
      </c>
      <c r="J2354" s="77">
        <v>2</v>
      </c>
      <c r="K2354" s="92"/>
    </row>
    <row r="2355" spans="1:11" ht="60" x14ac:dyDescent="0.25">
      <c r="A2355" s="14" t="s">
        <v>1505</v>
      </c>
      <c r="B2355" s="14" t="s">
        <v>7730</v>
      </c>
      <c r="C2355" s="14" t="s">
        <v>7730</v>
      </c>
      <c r="D2355" s="16">
        <v>45950</v>
      </c>
      <c r="E2355" s="16"/>
      <c r="F2355" s="14" t="s">
        <v>7731</v>
      </c>
      <c r="G2355" s="14"/>
      <c r="H2355" s="14" t="s">
        <v>7732</v>
      </c>
      <c r="I2355" s="15">
        <v>184.5</v>
      </c>
      <c r="J2355" s="77">
        <v>2</v>
      </c>
      <c r="K2355" s="92"/>
    </row>
    <row r="2356" spans="1:11" ht="60" x14ac:dyDescent="0.25">
      <c r="A2356" s="14" t="s">
        <v>1505</v>
      </c>
      <c r="B2356" s="14" t="s">
        <v>7733</v>
      </c>
      <c r="C2356" s="14" t="s">
        <v>7733</v>
      </c>
      <c r="D2356" s="16">
        <v>45950</v>
      </c>
      <c r="E2356" s="16"/>
      <c r="F2356" s="14" t="s">
        <v>7734</v>
      </c>
      <c r="G2356" s="14"/>
      <c r="H2356" s="14" t="s">
        <v>7735</v>
      </c>
      <c r="I2356" s="15">
        <v>119.25</v>
      </c>
      <c r="J2356" s="77">
        <v>3</v>
      </c>
      <c r="K2356" s="92"/>
    </row>
    <row r="2357" spans="1:11" ht="60" x14ac:dyDescent="0.25">
      <c r="A2357" s="14" t="s">
        <v>1505</v>
      </c>
      <c r="B2357" s="14" t="s">
        <v>7736</v>
      </c>
      <c r="C2357" s="14" t="s">
        <v>7736</v>
      </c>
      <c r="D2357" s="16">
        <v>45950</v>
      </c>
      <c r="E2357" s="16"/>
      <c r="F2357" s="14" t="s">
        <v>7737</v>
      </c>
      <c r="G2357" s="14"/>
      <c r="H2357" s="14" t="s">
        <v>7738</v>
      </c>
      <c r="I2357" s="15">
        <v>387</v>
      </c>
      <c r="J2357" s="77">
        <v>2</v>
      </c>
      <c r="K2357" s="92"/>
    </row>
    <row r="2358" spans="1:11" ht="60" x14ac:dyDescent="0.25">
      <c r="A2358" s="14" t="s">
        <v>1505</v>
      </c>
      <c r="B2358" s="14" t="s">
        <v>7739</v>
      </c>
      <c r="C2358" s="14" t="s">
        <v>7739</v>
      </c>
      <c r="D2358" s="16">
        <v>45950</v>
      </c>
      <c r="E2358" s="16"/>
      <c r="F2358" s="14" t="s">
        <v>7740</v>
      </c>
      <c r="G2358" s="14"/>
      <c r="H2358" s="14" t="s">
        <v>7741</v>
      </c>
      <c r="I2358" s="15">
        <v>486</v>
      </c>
      <c r="J2358" s="77">
        <v>2</v>
      </c>
      <c r="K2358" s="92"/>
    </row>
    <row r="2359" spans="1:11" ht="12.5" x14ac:dyDescent="0.25">
      <c r="A2359" s="14" t="s">
        <v>1505</v>
      </c>
      <c r="B2359" s="14" t="s">
        <v>7742</v>
      </c>
      <c r="C2359" s="14" t="s">
        <v>7743</v>
      </c>
      <c r="D2359" s="16">
        <v>45950</v>
      </c>
      <c r="E2359" s="16"/>
      <c r="F2359" s="14" t="s">
        <v>7744</v>
      </c>
      <c r="G2359" s="14" t="s">
        <v>1835</v>
      </c>
      <c r="H2359" s="14" t="s">
        <v>1549</v>
      </c>
      <c r="I2359" s="15">
        <v>8.41</v>
      </c>
      <c r="J2359" s="77">
        <v>3</v>
      </c>
      <c r="K2359" s="92"/>
    </row>
    <row r="2360" spans="1:11" ht="120" x14ac:dyDescent="0.25">
      <c r="A2360" s="14" t="s">
        <v>1505</v>
      </c>
      <c r="B2360" s="14" t="s">
        <v>7745</v>
      </c>
      <c r="C2360" s="14" t="s">
        <v>7746</v>
      </c>
      <c r="D2360" s="16">
        <v>45781</v>
      </c>
      <c r="E2360" s="16">
        <v>45952</v>
      </c>
      <c r="F2360" s="14" t="s">
        <v>7747</v>
      </c>
      <c r="G2360" s="14"/>
      <c r="H2360" s="14" t="s">
        <v>4477</v>
      </c>
      <c r="I2360" s="15">
        <v>11.6</v>
      </c>
      <c r="J2360" s="77">
        <v>2</v>
      </c>
      <c r="K2360" s="92"/>
    </row>
    <row r="2361" spans="1:11" ht="130" x14ac:dyDescent="0.25">
      <c r="A2361" s="14" t="s">
        <v>1505</v>
      </c>
      <c r="B2361" s="14" t="s">
        <v>7745</v>
      </c>
      <c r="C2361" s="14" t="s">
        <v>7748</v>
      </c>
      <c r="D2361" s="16">
        <v>45788</v>
      </c>
      <c r="E2361" s="16">
        <v>45952</v>
      </c>
      <c r="F2361" s="14" t="s">
        <v>7749</v>
      </c>
      <c r="G2361" s="14"/>
      <c r="H2361" s="14" t="s">
        <v>4477</v>
      </c>
      <c r="I2361" s="15">
        <v>60.4</v>
      </c>
      <c r="J2361" s="77">
        <v>2</v>
      </c>
      <c r="K2361" s="92"/>
    </row>
    <row r="2362" spans="1:11" ht="20" x14ac:dyDescent="0.25">
      <c r="A2362" s="14" t="s">
        <v>1505</v>
      </c>
      <c r="B2362" s="14" t="s">
        <v>7750</v>
      </c>
      <c r="C2362" s="14" t="s">
        <v>7751</v>
      </c>
      <c r="D2362" s="16">
        <v>45952</v>
      </c>
      <c r="E2362" s="16"/>
      <c r="F2362" s="14" t="s">
        <v>7752</v>
      </c>
      <c r="G2362" s="14" t="s">
        <v>1976</v>
      </c>
      <c r="H2362" s="14" t="s">
        <v>1977</v>
      </c>
      <c r="I2362" s="15">
        <v>708</v>
      </c>
      <c r="J2362" s="77">
        <v>3</v>
      </c>
      <c r="K2362" s="92"/>
    </row>
    <row r="2363" spans="1:11" ht="80" x14ac:dyDescent="0.25">
      <c r="A2363" s="14" t="s">
        <v>1505</v>
      </c>
      <c r="B2363" s="14" t="s">
        <v>7753</v>
      </c>
      <c r="C2363" s="14" t="s">
        <v>7753</v>
      </c>
      <c r="D2363" s="16">
        <v>45922</v>
      </c>
      <c r="E2363" s="16">
        <v>45952</v>
      </c>
      <c r="F2363" s="14" t="s">
        <v>7754</v>
      </c>
      <c r="G2363" s="14"/>
      <c r="H2363" s="14" t="s">
        <v>7755</v>
      </c>
      <c r="I2363" s="15">
        <v>44.4</v>
      </c>
      <c r="J2363" s="77">
        <v>2</v>
      </c>
      <c r="K2363" s="92"/>
    </row>
    <row r="2364" spans="1:11" ht="80" x14ac:dyDescent="0.25">
      <c r="A2364" s="14" t="s">
        <v>1505</v>
      </c>
      <c r="B2364" s="14" t="s">
        <v>7756</v>
      </c>
      <c r="C2364" s="14" t="s">
        <v>7757</v>
      </c>
      <c r="D2364" s="16">
        <v>45862</v>
      </c>
      <c r="E2364" s="16">
        <v>45952</v>
      </c>
      <c r="F2364" s="14" t="s">
        <v>7758</v>
      </c>
      <c r="G2364" s="14"/>
      <c r="H2364" s="14" t="s">
        <v>7759</v>
      </c>
      <c r="I2364" s="15">
        <v>52</v>
      </c>
      <c r="J2364" s="77">
        <v>2</v>
      </c>
      <c r="K2364" s="92"/>
    </row>
    <row r="2365" spans="1:11" ht="80" x14ac:dyDescent="0.25">
      <c r="A2365" s="14" t="s">
        <v>1505</v>
      </c>
      <c r="B2365" s="14" t="s">
        <v>7760</v>
      </c>
      <c r="C2365" s="14" t="s">
        <v>7760</v>
      </c>
      <c r="D2365" s="16">
        <v>45908</v>
      </c>
      <c r="E2365" s="16">
        <v>45952</v>
      </c>
      <c r="F2365" s="14" t="s">
        <v>7761</v>
      </c>
      <c r="G2365" s="14"/>
      <c r="H2365" s="14" t="s">
        <v>1771</v>
      </c>
      <c r="I2365" s="15">
        <v>24.27</v>
      </c>
      <c r="J2365" s="77">
        <v>2</v>
      </c>
      <c r="K2365" s="92"/>
    </row>
    <row r="2366" spans="1:11" ht="80" x14ac:dyDescent="0.25">
      <c r="A2366" s="14" t="s">
        <v>1505</v>
      </c>
      <c r="B2366" s="14" t="s">
        <v>7762</v>
      </c>
      <c r="C2366" s="14" t="s">
        <v>7762</v>
      </c>
      <c r="D2366" s="16">
        <v>45908</v>
      </c>
      <c r="E2366" s="16">
        <v>45952</v>
      </c>
      <c r="F2366" s="14" t="s">
        <v>7763</v>
      </c>
      <c r="G2366" s="14"/>
      <c r="H2366" s="14" t="s">
        <v>7764</v>
      </c>
      <c r="I2366" s="15">
        <v>126.1</v>
      </c>
      <c r="J2366" s="77">
        <v>2</v>
      </c>
      <c r="K2366" s="92"/>
    </row>
    <row r="2367" spans="1:11" ht="30" x14ac:dyDescent="0.25">
      <c r="A2367" s="14" t="s">
        <v>1505</v>
      </c>
      <c r="B2367" s="14" t="s">
        <v>7765</v>
      </c>
      <c r="C2367" s="14" t="s">
        <v>7766</v>
      </c>
      <c r="D2367" s="16">
        <v>45952</v>
      </c>
      <c r="E2367" s="16"/>
      <c r="F2367" s="14" t="s">
        <v>7767</v>
      </c>
      <c r="G2367" s="14"/>
      <c r="H2367" s="14" t="s">
        <v>7768</v>
      </c>
      <c r="I2367" s="15">
        <v>553.23</v>
      </c>
      <c r="J2367" s="77">
        <v>3</v>
      </c>
      <c r="K2367" s="92"/>
    </row>
    <row r="2368" spans="1:11" ht="20" x14ac:dyDescent="0.25">
      <c r="A2368" s="14" t="s">
        <v>1505</v>
      </c>
      <c r="B2368" s="14" t="s">
        <v>7863</v>
      </c>
      <c r="C2368" s="14" t="s">
        <v>7864</v>
      </c>
      <c r="D2368" s="16">
        <v>45952</v>
      </c>
      <c r="E2368" s="16"/>
      <c r="F2368" s="14" t="s">
        <v>7865</v>
      </c>
      <c r="G2368" s="14" t="s">
        <v>1583</v>
      </c>
      <c r="H2368" s="14" t="s">
        <v>1584</v>
      </c>
      <c r="I2368" s="15">
        <v>10</v>
      </c>
      <c r="J2368" s="77">
        <v>4</v>
      </c>
      <c r="K2368" s="92"/>
    </row>
    <row r="2369" spans="1:11" ht="20" x14ac:dyDescent="0.25">
      <c r="A2369" s="14" t="s">
        <v>1505</v>
      </c>
      <c r="B2369" s="14" t="s">
        <v>7769</v>
      </c>
      <c r="C2369" s="14" t="s">
        <v>7770</v>
      </c>
      <c r="D2369" s="16">
        <v>45952</v>
      </c>
      <c r="E2369" s="16"/>
      <c r="F2369" s="14" t="s">
        <v>7771</v>
      </c>
      <c r="G2369" s="14" t="s">
        <v>7772</v>
      </c>
      <c r="H2369" s="14" t="s">
        <v>7773</v>
      </c>
      <c r="I2369" s="15">
        <v>92</v>
      </c>
      <c r="J2369" s="77">
        <v>3</v>
      </c>
      <c r="K2369" s="92"/>
    </row>
    <row r="2370" spans="1:11" ht="30" x14ac:dyDescent="0.25">
      <c r="A2370" s="14" t="s">
        <v>1505</v>
      </c>
      <c r="B2370" s="14" t="s">
        <v>7774</v>
      </c>
      <c r="C2370" s="14" t="s">
        <v>7775</v>
      </c>
      <c r="D2370" s="16">
        <v>45952</v>
      </c>
      <c r="E2370" s="16"/>
      <c r="F2370" s="14" t="s">
        <v>7776</v>
      </c>
      <c r="G2370" s="14" t="s">
        <v>2207</v>
      </c>
      <c r="H2370" s="14" t="s">
        <v>7777</v>
      </c>
      <c r="I2370" s="15">
        <v>130.16999999999999</v>
      </c>
      <c r="J2370" s="77">
        <v>3</v>
      </c>
      <c r="K2370" s="92"/>
    </row>
    <row r="2371" spans="1:11" ht="40" x14ac:dyDescent="0.25">
      <c r="A2371" s="14" t="s">
        <v>1505</v>
      </c>
      <c r="B2371" s="14" t="s">
        <v>7778</v>
      </c>
      <c r="C2371" s="14" t="s">
        <v>7779</v>
      </c>
      <c r="D2371" s="16">
        <v>45952</v>
      </c>
      <c r="E2371" s="16"/>
      <c r="F2371" s="14" t="s">
        <v>7780</v>
      </c>
      <c r="G2371" s="14" t="s">
        <v>3500</v>
      </c>
      <c r="H2371" s="14" t="s">
        <v>3501</v>
      </c>
      <c r="I2371" s="15">
        <v>5965</v>
      </c>
      <c r="J2371" s="77">
        <v>2</v>
      </c>
      <c r="K2371" s="92"/>
    </row>
    <row r="2372" spans="1:11" ht="20" x14ac:dyDescent="0.25">
      <c r="A2372" s="14" t="s">
        <v>1505</v>
      </c>
      <c r="B2372" s="14" t="s">
        <v>7781</v>
      </c>
      <c r="C2372" s="14" t="s">
        <v>6117</v>
      </c>
      <c r="D2372" s="16">
        <v>45952</v>
      </c>
      <c r="E2372" s="16"/>
      <c r="F2372" s="14" t="s">
        <v>7782</v>
      </c>
      <c r="G2372" s="14" t="s">
        <v>3791</v>
      </c>
      <c r="H2372" s="14" t="s">
        <v>3792</v>
      </c>
      <c r="I2372" s="15">
        <v>3568.97</v>
      </c>
      <c r="J2372" s="77">
        <v>3</v>
      </c>
      <c r="K2372" s="92"/>
    </row>
    <row r="2373" spans="1:11" ht="40" x14ac:dyDescent="0.25">
      <c r="A2373" s="14" t="s">
        <v>1505</v>
      </c>
      <c r="B2373" s="14" t="s">
        <v>7783</v>
      </c>
      <c r="C2373" s="14" t="s">
        <v>7784</v>
      </c>
      <c r="D2373" s="16">
        <v>45934</v>
      </c>
      <c r="E2373" s="16">
        <v>45952</v>
      </c>
      <c r="F2373" s="14" t="s">
        <v>7785</v>
      </c>
      <c r="G2373" s="14" t="s">
        <v>7786</v>
      </c>
      <c r="H2373" s="14" t="s">
        <v>7787</v>
      </c>
      <c r="I2373" s="15">
        <v>500</v>
      </c>
      <c r="J2373" s="77">
        <v>3</v>
      </c>
      <c r="K2373" s="92"/>
    </row>
    <row r="2374" spans="1:11" ht="12.5" x14ac:dyDescent="0.25">
      <c r="A2374" s="14" t="s">
        <v>1505</v>
      </c>
      <c r="B2374" s="14" t="s">
        <v>7788</v>
      </c>
      <c r="C2374" s="14" t="s">
        <v>6542</v>
      </c>
      <c r="D2374" s="16">
        <v>45952</v>
      </c>
      <c r="E2374" s="16"/>
      <c r="F2374" s="14" t="s">
        <v>7789</v>
      </c>
      <c r="G2374" s="14" t="s">
        <v>1819</v>
      </c>
      <c r="H2374" s="14" t="s">
        <v>1820</v>
      </c>
      <c r="I2374" s="15">
        <v>500</v>
      </c>
      <c r="J2374" s="77">
        <v>5</v>
      </c>
      <c r="K2374" s="92"/>
    </row>
    <row r="2375" spans="1:11" ht="20" x14ac:dyDescent="0.25">
      <c r="A2375" s="14" t="s">
        <v>1505</v>
      </c>
      <c r="B2375" s="14" t="s">
        <v>7790</v>
      </c>
      <c r="C2375" s="14" t="s">
        <v>7790</v>
      </c>
      <c r="D2375" s="16">
        <v>45985</v>
      </c>
      <c r="E2375" s="16"/>
      <c r="F2375" s="14" t="s">
        <v>7791</v>
      </c>
      <c r="G2375" s="14"/>
      <c r="H2375" s="14" t="s">
        <v>1534</v>
      </c>
      <c r="I2375" s="15">
        <v>115</v>
      </c>
      <c r="J2375" s="77">
        <v>5</v>
      </c>
      <c r="K2375" s="92"/>
    </row>
    <row r="2376" spans="1:11" ht="50" x14ac:dyDescent="0.25">
      <c r="A2376" s="14" t="s">
        <v>1505</v>
      </c>
      <c r="B2376" s="14" t="s">
        <v>7792</v>
      </c>
      <c r="C2376" s="14" t="s">
        <v>4272</v>
      </c>
      <c r="D2376" s="16">
        <v>45712</v>
      </c>
      <c r="E2376" s="16">
        <v>45957</v>
      </c>
      <c r="F2376" s="14" t="s">
        <v>7793</v>
      </c>
      <c r="G2376" s="14" t="s">
        <v>1521</v>
      </c>
      <c r="H2376" s="14" t="s">
        <v>1522</v>
      </c>
      <c r="I2376" s="15">
        <v>400</v>
      </c>
      <c r="J2376" s="77">
        <v>3</v>
      </c>
      <c r="K2376" s="92"/>
    </row>
    <row r="2377" spans="1:11" ht="50" x14ac:dyDescent="0.25">
      <c r="A2377" s="14" t="s">
        <v>1505</v>
      </c>
      <c r="B2377" s="14" t="s">
        <v>7792</v>
      </c>
      <c r="C2377" s="14" t="s">
        <v>1777</v>
      </c>
      <c r="D2377" s="16">
        <v>45712</v>
      </c>
      <c r="E2377" s="16">
        <v>45957</v>
      </c>
      <c r="F2377" s="14" t="s">
        <v>7794</v>
      </c>
      <c r="G2377" s="14" t="s">
        <v>1521</v>
      </c>
      <c r="H2377" s="14" t="s">
        <v>1522</v>
      </c>
      <c r="I2377" s="15">
        <v>400</v>
      </c>
      <c r="J2377" s="77">
        <v>3</v>
      </c>
      <c r="K2377" s="92"/>
    </row>
    <row r="2378" spans="1:11" ht="40" x14ac:dyDescent="0.25">
      <c r="A2378" s="14" t="s">
        <v>1505</v>
      </c>
      <c r="B2378" s="14" t="s">
        <v>7792</v>
      </c>
      <c r="C2378" s="14" t="s">
        <v>7795</v>
      </c>
      <c r="D2378" s="16">
        <v>45685</v>
      </c>
      <c r="E2378" s="16">
        <v>45957</v>
      </c>
      <c r="F2378" s="14" t="s">
        <v>7796</v>
      </c>
      <c r="G2378" s="14" t="s">
        <v>3668</v>
      </c>
      <c r="H2378" s="14" t="s">
        <v>3669</v>
      </c>
      <c r="I2378" s="15">
        <v>109</v>
      </c>
      <c r="J2378" s="77">
        <v>3</v>
      </c>
      <c r="K2378" s="92"/>
    </row>
    <row r="2379" spans="1:11" ht="40" x14ac:dyDescent="0.25">
      <c r="A2379" s="14" t="s">
        <v>1505</v>
      </c>
      <c r="B2379" s="14" t="s">
        <v>7792</v>
      </c>
      <c r="C2379" s="14" t="s">
        <v>7797</v>
      </c>
      <c r="D2379" s="16">
        <v>45714</v>
      </c>
      <c r="E2379" s="16">
        <v>45957</v>
      </c>
      <c r="F2379" s="14" t="s">
        <v>7798</v>
      </c>
      <c r="G2379" s="14" t="s">
        <v>3668</v>
      </c>
      <c r="H2379" s="14" t="s">
        <v>3669</v>
      </c>
      <c r="I2379" s="15">
        <v>75</v>
      </c>
      <c r="J2379" s="77">
        <v>3</v>
      </c>
      <c r="K2379" s="92"/>
    </row>
    <row r="2380" spans="1:11" ht="40" x14ac:dyDescent="0.25">
      <c r="A2380" s="14" t="s">
        <v>1505</v>
      </c>
      <c r="B2380" s="14" t="s">
        <v>7792</v>
      </c>
      <c r="C2380" s="14" t="s">
        <v>7799</v>
      </c>
      <c r="D2380" s="16">
        <v>45702</v>
      </c>
      <c r="E2380" s="16">
        <v>45957</v>
      </c>
      <c r="F2380" s="14" t="s">
        <v>7798</v>
      </c>
      <c r="G2380" s="14"/>
      <c r="H2380" s="14" t="s">
        <v>7800</v>
      </c>
      <c r="I2380" s="15">
        <v>356.83</v>
      </c>
      <c r="J2380" s="77">
        <v>3</v>
      </c>
      <c r="K2380" s="92"/>
    </row>
    <row r="2381" spans="1:11" ht="40" x14ac:dyDescent="0.25">
      <c r="A2381" s="14" t="s">
        <v>1505</v>
      </c>
      <c r="B2381" s="14" t="s">
        <v>7792</v>
      </c>
      <c r="C2381" s="14" t="s">
        <v>7801</v>
      </c>
      <c r="D2381" s="16">
        <v>45789</v>
      </c>
      <c r="E2381" s="16">
        <v>45957</v>
      </c>
      <c r="F2381" s="14" t="s">
        <v>7802</v>
      </c>
      <c r="G2381" s="14" t="s">
        <v>7803</v>
      </c>
      <c r="H2381" s="14" t="s">
        <v>7804</v>
      </c>
      <c r="I2381" s="15">
        <v>27.7</v>
      </c>
      <c r="J2381" s="77">
        <v>3</v>
      </c>
      <c r="K2381" s="92"/>
    </row>
    <row r="2382" spans="1:11" ht="40" x14ac:dyDescent="0.25">
      <c r="A2382" s="14" t="s">
        <v>1505</v>
      </c>
      <c r="B2382" s="14" t="s">
        <v>7792</v>
      </c>
      <c r="C2382" s="14" t="s">
        <v>7805</v>
      </c>
      <c r="D2382" s="16">
        <v>45679</v>
      </c>
      <c r="E2382" s="16">
        <v>45957</v>
      </c>
      <c r="F2382" s="14" t="s">
        <v>7806</v>
      </c>
      <c r="G2382" s="14" t="s">
        <v>5041</v>
      </c>
      <c r="H2382" s="14" t="s">
        <v>5042</v>
      </c>
      <c r="I2382" s="15">
        <v>115</v>
      </c>
      <c r="J2382" s="77">
        <v>3</v>
      </c>
      <c r="K2382" s="92"/>
    </row>
    <row r="2383" spans="1:11" ht="40" x14ac:dyDescent="0.25">
      <c r="A2383" s="14" t="s">
        <v>1505</v>
      </c>
      <c r="B2383" s="14" t="s">
        <v>7792</v>
      </c>
      <c r="C2383" s="14" t="s">
        <v>7807</v>
      </c>
      <c r="D2383" s="16">
        <v>45763</v>
      </c>
      <c r="E2383" s="16">
        <v>45957</v>
      </c>
      <c r="F2383" s="14" t="s">
        <v>7808</v>
      </c>
      <c r="G2383" s="14"/>
      <c r="H2383" s="14" t="s">
        <v>7809</v>
      </c>
      <c r="I2383" s="15">
        <v>44.87</v>
      </c>
      <c r="J2383" s="77">
        <v>3</v>
      </c>
      <c r="K2383" s="92"/>
    </row>
    <row r="2384" spans="1:11" ht="40" x14ac:dyDescent="0.25">
      <c r="A2384" s="14" t="s">
        <v>1505</v>
      </c>
      <c r="B2384" s="14" t="s">
        <v>7792</v>
      </c>
      <c r="C2384" s="14" t="s">
        <v>7810</v>
      </c>
      <c r="D2384" s="16">
        <v>45791</v>
      </c>
      <c r="E2384" s="16">
        <v>45957</v>
      </c>
      <c r="F2384" s="14" t="s">
        <v>7808</v>
      </c>
      <c r="G2384" s="14"/>
      <c r="H2384" s="14" t="s">
        <v>7809</v>
      </c>
      <c r="I2384" s="15">
        <v>44.87</v>
      </c>
      <c r="J2384" s="77">
        <v>3</v>
      </c>
      <c r="K2384" s="92"/>
    </row>
    <row r="2385" spans="1:11" ht="40" x14ac:dyDescent="0.25">
      <c r="A2385" s="14" t="s">
        <v>1505</v>
      </c>
      <c r="B2385" s="14" t="s">
        <v>7792</v>
      </c>
      <c r="C2385" s="14" t="s">
        <v>7811</v>
      </c>
      <c r="D2385" s="16">
        <v>45820</v>
      </c>
      <c r="E2385" s="16">
        <v>45957</v>
      </c>
      <c r="F2385" s="14" t="s">
        <v>7808</v>
      </c>
      <c r="G2385" s="14"/>
      <c r="H2385" s="14" t="s">
        <v>7809</v>
      </c>
      <c r="I2385" s="15">
        <v>44.87</v>
      </c>
      <c r="J2385" s="77">
        <v>3</v>
      </c>
      <c r="K2385" s="92"/>
    </row>
    <row r="2386" spans="1:11" ht="50" x14ac:dyDescent="0.25">
      <c r="A2386" s="14" t="s">
        <v>1505</v>
      </c>
      <c r="B2386" s="14" t="s">
        <v>7792</v>
      </c>
      <c r="C2386" s="14" t="s">
        <v>7812</v>
      </c>
      <c r="D2386" s="16">
        <v>45716</v>
      </c>
      <c r="E2386" s="16">
        <v>45957</v>
      </c>
      <c r="F2386" s="14" t="s">
        <v>7813</v>
      </c>
      <c r="G2386" s="14"/>
      <c r="H2386" s="14" t="s">
        <v>7814</v>
      </c>
      <c r="I2386" s="15">
        <v>250</v>
      </c>
      <c r="J2386" s="77">
        <v>3</v>
      </c>
      <c r="K2386" s="92"/>
    </row>
    <row r="2387" spans="1:11" ht="50" x14ac:dyDescent="0.25">
      <c r="A2387" s="14" t="s">
        <v>1505</v>
      </c>
      <c r="B2387" s="14" t="s">
        <v>7815</v>
      </c>
      <c r="C2387" s="14" t="s">
        <v>7816</v>
      </c>
      <c r="D2387" s="16">
        <v>45824</v>
      </c>
      <c r="E2387" s="16">
        <v>45957</v>
      </c>
      <c r="F2387" s="14" t="s">
        <v>7817</v>
      </c>
      <c r="G2387" s="14" t="s">
        <v>3961</v>
      </c>
      <c r="H2387" s="14" t="s">
        <v>3962</v>
      </c>
      <c r="I2387" s="15">
        <v>2160.31</v>
      </c>
      <c r="J2387" s="77">
        <v>2</v>
      </c>
      <c r="K2387" s="92"/>
    </row>
    <row r="2388" spans="1:11" ht="50" x14ac:dyDescent="0.25">
      <c r="A2388" s="14" t="s">
        <v>1505</v>
      </c>
      <c r="B2388" s="14" t="s">
        <v>7815</v>
      </c>
      <c r="C2388" s="14" t="s">
        <v>7818</v>
      </c>
      <c r="D2388" s="16" t="s">
        <v>7819</v>
      </c>
      <c r="E2388" s="16">
        <v>45957</v>
      </c>
      <c r="F2388" s="14" t="s">
        <v>7820</v>
      </c>
      <c r="G2388" s="14" t="s">
        <v>7821</v>
      </c>
      <c r="H2388" s="14" t="s">
        <v>7822</v>
      </c>
      <c r="I2388" s="15">
        <v>1192.71</v>
      </c>
      <c r="J2388" s="77">
        <v>2</v>
      </c>
      <c r="K2388" s="92"/>
    </row>
    <row r="2389" spans="1:11" ht="50" x14ac:dyDescent="0.25">
      <c r="A2389" s="14" t="s">
        <v>1505</v>
      </c>
      <c r="B2389" s="14" t="s">
        <v>7815</v>
      </c>
      <c r="C2389" s="14" t="s">
        <v>4021</v>
      </c>
      <c r="D2389" s="16">
        <v>45847</v>
      </c>
      <c r="E2389" s="16">
        <v>45957</v>
      </c>
      <c r="F2389" s="14" t="s">
        <v>7823</v>
      </c>
      <c r="G2389" s="14" t="s">
        <v>3965</v>
      </c>
      <c r="H2389" s="14" t="s">
        <v>3966</v>
      </c>
      <c r="I2389" s="15">
        <v>562.5</v>
      </c>
      <c r="J2389" s="77">
        <v>2</v>
      </c>
      <c r="K2389" s="92"/>
    </row>
    <row r="2390" spans="1:11" ht="50" x14ac:dyDescent="0.25">
      <c r="A2390" s="14" t="s">
        <v>1505</v>
      </c>
      <c r="B2390" s="14" t="s">
        <v>7815</v>
      </c>
      <c r="C2390" s="14" t="s">
        <v>7824</v>
      </c>
      <c r="D2390" s="16">
        <v>45802</v>
      </c>
      <c r="E2390" s="16">
        <v>45957</v>
      </c>
      <c r="F2390" s="14" t="s">
        <v>7825</v>
      </c>
      <c r="G2390" s="14" t="s">
        <v>2794</v>
      </c>
      <c r="H2390" s="14" t="s">
        <v>2795</v>
      </c>
      <c r="I2390" s="15">
        <v>115.45</v>
      </c>
      <c r="J2390" s="77">
        <v>2</v>
      </c>
      <c r="K2390" s="92"/>
    </row>
    <row r="2391" spans="1:11" ht="60" x14ac:dyDescent="0.25">
      <c r="A2391" s="14" t="s">
        <v>1505</v>
      </c>
      <c r="B2391" s="14" t="s">
        <v>7815</v>
      </c>
      <c r="C2391" s="14" t="s">
        <v>7826</v>
      </c>
      <c r="D2391" s="16">
        <v>45813</v>
      </c>
      <c r="E2391" s="16">
        <v>45957</v>
      </c>
      <c r="F2391" s="14" t="s">
        <v>7827</v>
      </c>
      <c r="G2391" s="14" t="s">
        <v>2794</v>
      </c>
      <c r="H2391" s="14" t="s">
        <v>2795</v>
      </c>
      <c r="I2391" s="15">
        <v>303.23</v>
      </c>
      <c r="J2391" s="77">
        <v>2</v>
      </c>
      <c r="K2391" s="92"/>
    </row>
    <row r="2392" spans="1:11" ht="60" x14ac:dyDescent="0.25">
      <c r="A2392" s="14" t="s">
        <v>1505</v>
      </c>
      <c r="B2392" s="14" t="s">
        <v>7815</v>
      </c>
      <c r="C2392" s="14" t="s">
        <v>4595</v>
      </c>
      <c r="D2392" s="16">
        <v>45730</v>
      </c>
      <c r="E2392" s="16">
        <v>45957</v>
      </c>
      <c r="F2392" s="14" t="s">
        <v>7828</v>
      </c>
      <c r="G2392" s="14" t="s">
        <v>6127</v>
      </c>
      <c r="H2392" s="14" t="s">
        <v>6128</v>
      </c>
      <c r="I2392" s="15">
        <v>1160</v>
      </c>
      <c r="J2392" s="77">
        <v>2</v>
      </c>
      <c r="K2392" s="92"/>
    </row>
    <row r="2393" spans="1:11" ht="50" x14ac:dyDescent="0.25">
      <c r="A2393" s="14" t="s">
        <v>1505</v>
      </c>
      <c r="B2393" s="14" t="s">
        <v>7815</v>
      </c>
      <c r="C2393" s="14" t="s">
        <v>7829</v>
      </c>
      <c r="D2393" s="16">
        <v>45894</v>
      </c>
      <c r="E2393" s="16">
        <v>45957</v>
      </c>
      <c r="F2393" s="14" t="s">
        <v>7830</v>
      </c>
      <c r="G2393" s="14" t="s">
        <v>7831</v>
      </c>
      <c r="H2393" s="14" t="s">
        <v>7832</v>
      </c>
      <c r="I2393" s="15">
        <v>500</v>
      </c>
      <c r="J2393" s="77">
        <v>2</v>
      </c>
      <c r="K2393" s="92"/>
    </row>
    <row r="2394" spans="1:11" ht="60" x14ac:dyDescent="0.25">
      <c r="A2394" s="14" t="s">
        <v>1505</v>
      </c>
      <c r="B2394" s="14" t="s">
        <v>7815</v>
      </c>
      <c r="C2394" s="14" t="s">
        <v>7833</v>
      </c>
      <c r="D2394" s="16">
        <v>45882</v>
      </c>
      <c r="E2394" s="16">
        <v>45957</v>
      </c>
      <c r="F2394" s="14" t="s">
        <v>7828</v>
      </c>
      <c r="G2394" s="14" t="s">
        <v>6127</v>
      </c>
      <c r="H2394" s="14" t="s">
        <v>6128</v>
      </c>
      <c r="I2394" s="15">
        <v>1040</v>
      </c>
      <c r="J2394" s="77">
        <v>2</v>
      </c>
      <c r="K2394" s="92"/>
    </row>
    <row r="2395" spans="1:11" ht="50" x14ac:dyDescent="0.25">
      <c r="A2395" s="14" t="s">
        <v>1505</v>
      </c>
      <c r="B2395" s="14" t="s">
        <v>7815</v>
      </c>
      <c r="C2395" s="14" t="s">
        <v>7834</v>
      </c>
      <c r="D2395" s="16">
        <v>45693</v>
      </c>
      <c r="E2395" s="16">
        <v>45957</v>
      </c>
      <c r="F2395" s="14" t="s">
        <v>7835</v>
      </c>
      <c r="G2395" s="14" t="s">
        <v>7836</v>
      </c>
      <c r="H2395" s="14" t="s">
        <v>7837</v>
      </c>
      <c r="I2395" s="15">
        <v>630</v>
      </c>
      <c r="J2395" s="77">
        <v>2</v>
      </c>
      <c r="K2395" s="92"/>
    </row>
    <row r="2396" spans="1:11" ht="50" x14ac:dyDescent="0.25">
      <c r="A2396" s="14" t="s">
        <v>1505</v>
      </c>
      <c r="B2396" s="14" t="s">
        <v>7815</v>
      </c>
      <c r="C2396" s="14" t="s">
        <v>1829</v>
      </c>
      <c r="D2396" s="16">
        <v>45719</v>
      </c>
      <c r="E2396" s="16">
        <v>45957</v>
      </c>
      <c r="F2396" s="14" t="s">
        <v>7838</v>
      </c>
      <c r="G2396" s="14" t="s">
        <v>7836</v>
      </c>
      <c r="H2396" s="14" t="s">
        <v>7837</v>
      </c>
      <c r="I2396" s="15">
        <v>555</v>
      </c>
      <c r="J2396" s="77">
        <v>2</v>
      </c>
      <c r="K2396" s="92"/>
    </row>
    <row r="2397" spans="1:11" ht="50" x14ac:dyDescent="0.25">
      <c r="A2397" s="14" t="s">
        <v>1505</v>
      </c>
      <c r="B2397" s="14" t="s">
        <v>7815</v>
      </c>
      <c r="C2397" s="14" t="s">
        <v>3995</v>
      </c>
      <c r="D2397" s="16">
        <v>45748</v>
      </c>
      <c r="E2397" s="16">
        <v>45957</v>
      </c>
      <c r="F2397" s="14" t="s">
        <v>7839</v>
      </c>
      <c r="G2397" s="14" t="s">
        <v>7836</v>
      </c>
      <c r="H2397" s="14" t="s">
        <v>7837</v>
      </c>
      <c r="I2397" s="15">
        <v>660</v>
      </c>
      <c r="J2397" s="77">
        <v>2</v>
      </c>
      <c r="K2397" s="92"/>
    </row>
    <row r="2398" spans="1:11" ht="50" x14ac:dyDescent="0.25">
      <c r="A2398" s="14" t="s">
        <v>1505</v>
      </c>
      <c r="B2398" s="14" t="s">
        <v>7815</v>
      </c>
      <c r="C2398" s="14" t="s">
        <v>5164</v>
      </c>
      <c r="D2398" s="16">
        <v>45788</v>
      </c>
      <c r="E2398" s="16">
        <v>45957</v>
      </c>
      <c r="F2398" s="14" t="s">
        <v>7840</v>
      </c>
      <c r="G2398" s="14" t="s">
        <v>7836</v>
      </c>
      <c r="H2398" s="14" t="s">
        <v>7837</v>
      </c>
      <c r="I2398" s="15">
        <v>630</v>
      </c>
      <c r="J2398" s="77">
        <v>2</v>
      </c>
      <c r="K2398" s="92"/>
    </row>
    <row r="2399" spans="1:11" ht="50" x14ac:dyDescent="0.25">
      <c r="A2399" s="14" t="s">
        <v>1505</v>
      </c>
      <c r="B2399" s="14" t="s">
        <v>7815</v>
      </c>
      <c r="C2399" s="14" t="s">
        <v>7386</v>
      </c>
      <c r="D2399" s="16">
        <v>45840</v>
      </c>
      <c r="E2399" s="16">
        <v>45957</v>
      </c>
      <c r="F2399" s="14" t="s">
        <v>7823</v>
      </c>
      <c r="G2399" s="14" t="s">
        <v>7836</v>
      </c>
      <c r="H2399" s="14" t="s">
        <v>7837</v>
      </c>
      <c r="I2399" s="15">
        <v>750</v>
      </c>
      <c r="J2399" s="77">
        <v>2</v>
      </c>
      <c r="K2399" s="92"/>
    </row>
    <row r="2400" spans="1:11" ht="50" x14ac:dyDescent="0.25">
      <c r="A2400" s="14" t="s">
        <v>1505</v>
      </c>
      <c r="B2400" s="14" t="s">
        <v>7815</v>
      </c>
      <c r="C2400" s="14" t="s">
        <v>7841</v>
      </c>
      <c r="D2400" s="16">
        <v>45888</v>
      </c>
      <c r="E2400" s="16">
        <v>45957</v>
      </c>
      <c r="F2400" s="14" t="s">
        <v>7842</v>
      </c>
      <c r="G2400" s="14" t="s">
        <v>7836</v>
      </c>
      <c r="H2400" s="14" t="s">
        <v>7837</v>
      </c>
      <c r="I2400" s="15">
        <v>350</v>
      </c>
      <c r="J2400" s="77">
        <v>2</v>
      </c>
      <c r="K2400" s="92"/>
    </row>
    <row r="2401" spans="1:11" ht="50" x14ac:dyDescent="0.25">
      <c r="A2401" s="14" t="s">
        <v>1505</v>
      </c>
      <c r="B2401" s="14" t="s">
        <v>7815</v>
      </c>
      <c r="C2401" s="14" t="s">
        <v>7843</v>
      </c>
      <c r="D2401" s="16">
        <v>45756</v>
      </c>
      <c r="E2401" s="16">
        <v>45957</v>
      </c>
      <c r="F2401" s="14" t="s">
        <v>7839</v>
      </c>
      <c r="G2401" s="14" t="s">
        <v>3965</v>
      </c>
      <c r="H2401" s="14" t="s">
        <v>3966</v>
      </c>
      <c r="I2401" s="15">
        <v>540</v>
      </c>
      <c r="J2401" s="77">
        <v>2</v>
      </c>
      <c r="K2401" s="92"/>
    </row>
    <row r="2402" spans="1:11" ht="50" x14ac:dyDescent="0.25">
      <c r="A2402" s="14" t="s">
        <v>1505</v>
      </c>
      <c r="B2402" s="14" t="s">
        <v>7815</v>
      </c>
      <c r="C2402" s="14" t="s">
        <v>5284</v>
      </c>
      <c r="D2402" s="16">
        <v>45792</v>
      </c>
      <c r="E2402" s="16">
        <v>45957</v>
      </c>
      <c r="F2402" s="14" t="s">
        <v>7840</v>
      </c>
      <c r="G2402" s="14" t="s">
        <v>3965</v>
      </c>
      <c r="H2402" s="14" t="s">
        <v>3966</v>
      </c>
      <c r="I2402" s="15">
        <v>506.25</v>
      </c>
      <c r="J2402" s="77">
        <v>2</v>
      </c>
      <c r="K2402" s="92"/>
    </row>
    <row r="2403" spans="1:11" ht="50" x14ac:dyDescent="0.25">
      <c r="A2403" s="14" t="s">
        <v>1505</v>
      </c>
      <c r="B2403" s="14" t="s">
        <v>7815</v>
      </c>
      <c r="C2403" s="14" t="s">
        <v>5277</v>
      </c>
      <c r="D2403" s="16">
        <v>45821</v>
      </c>
      <c r="E2403" s="16">
        <v>45957</v>
      </c>
      <c r="F2403" s="14" t="s">
        <v>7844</v>
      </c>
      <c r="G2403" s="14" t="s">
        <v>3965</v>
      </c>
      <c r="H2403" s="14" t="s">
        <v>3966</v>
      </c>
      <c r="I2403" s="15">
        <v>425.55</v>
      </c>
      <c r="J2403" s="77">
        <v>2</v>
      </c>
      <c r="K2403" s="92"/>
    </row>
    <row r="2404" spans="1:11" ht="70" x14ac:dyDescent="0.25">
      <c r="A2404" s="14" t="s">
        <v>1505</v>
      </c>
      <c r="B2404" s="14" t="s">
        <v>7845</v>
      </c>
      <c r="C2404" s="14" t="s">
        <v>7845</v>
      </c>
      <c r="D2404" s="16">
        <v>45957</v>
      </c>
      <c r="E2404" s="16"/>
      <c r="F2404" s="14" t="s">
        <v>7846</v>
      </c>
      <c r="G2404" s="14"/>
      <c r="H2404" s="14" t="s">
        <v>1604</v>
      </c>
      <c r="I2404" s="15">
        <v>66.900000000000006</v>
      </c>
      <c r="J2404" s="77">
        <v>2</v>
      </c>
      <c r="K2404" s="92"/>
    </row>
    <row r="2405" spans="1:11" ht="60" x14ac:dyDescent="0.25">
      <c r="A2405" s="14" t="s">
        <v>1505</v>
      </c>
      <c r="B2405" s="14" t="s">
        <v>7847</v>
      </c>
      <c r="C2405" s="14" t="s">
        <v>4815</v>
      </c>
      <c r="D2405" s="16">
        <v>45721</v>
      </c>
      <c r="E2405" s="16">
        <v>45957</v>
      </c>
      <c r="F2405" s="14" t="s">
        <v>7848</v>
      </c>
      <c r="G2405" s="14" t="s">
        <v>4817</v>
      </c>
      <c r="H2405" s="14" t="s">
        <v>7849</v>
      </c>
      <c r="I2405" s="15">
        <v>92.7</v>
      </c>
      <c r="J2405" s="77">
        <v>2</v>
      </c>
      <c r="K2405" s="92"/>
    </row>
    <row r="2406" spans="1:11" ht="50" x14ac:dyDescent="0.25">
      <c r="A2406" s="14" t="s">
        <v>1505</v>
      </c>
      <c r="B2406" s="14" t="s">
        <v>7847</v>
      </c>
      <c r="C2406" s="14" t="s">
        <v>7850</v>
      </c>
      <c r="D2406" s="16">
        <v>45852</v>
      </c>
      <c r="E2406" s="16">
        <v>45957</v>
      </c>
      <c r="F2406" s="14" t="s">
        <v>7851</v>
      </c>
      <c r="G2406" s="14" t="s">
        <v>4817</v>
      </c>
      <c r="H2406" s="14" t="s">
        <v>7849</v>
      </c>
      <c r="I2406" s="15">
        <v>85.3</v>
      </c>
      <c r="J2406" s="77">
        <v>2</v>
      </c>
      <c r="K2406" s="92"/>
    </row>
    <row r="2407" spans="1:11" ht="20" x14ac:dyDescent="0.25">
      <c r="A2407" s="14" t="s">
        <v>1505</v>
      </c>
      <c r="B2407" s="14" t="s">
        <v>7852</v>
      </c>
      <c r="C2407" s="14" t="s">
        <v>7853</v>
      </c>
      <c r="D2407" s="16">
        <v>45957</v>
      </c>
      <c r="E2407" s="16"/>
      <c r="F2407" s="14" t="s">
        <v>7854</v>
      </c>
      <c r="G2407" s="14" t="s">
        <v>1787</v>
      </c>
      <c r="H2407" s="14" t="s">
        <v>7855</v>
      </c>
      <c r="I2407" s="15">
        <v>260</v>
      </c>
      <c r="J2407" s="77">
        <v>3</v>
      </c>
      <c r="K2407" s="92"/>
    </row>
    <row r="2408" spans="1:11" ht="40" x14ac:dyDescent="0.25">
      <c r="A2408" s="14" t="s">
        <v>1505</v>
      </c>
      <c r="B2408" s="14" t="s">
        <v>7856</v>
      </c>
      <c r="C2408" s="14" t="s">
        <v>7857</v>
      </c>
      <c r="D2408" s="16">
        <v>45910</v>
      </c>
      <c r="E2408" s="16">
        <v>45957</v>
      </c>
      <c r="F2408" s="14" t="s">
        <v>7858</v>
      </c>
      <c r="G2408" s="14" t="s">
        <v>5041</v>
      </c>
      <c r="H2408" s="14" t="s">
        <v>5042</v>
      </c>
      <c r="I2408" s="15">
        <v>400</v>
      </c>
      <c r="J2408" s="77">
        <v>2</v>
      </c>
      <c r="K2408" s="92"/>
    </row>
    <row r="2409" spans="1:11" ht="30" x14ac:dyDescent="0.25">
      <c r="A2409" s="14" t="s">
        <v>1505</v>
      </c>
      <c r="B2409" s="14" t="s">
        <v>7859</v>
      </c>
      <c r="C2409" s="14" t="s">
        <v>2535</v>
      </c>
      <c r="D2409" s="16">
        <v>45957</v>
      </c>
      <c r="E2409" s="16"/>
      <c r="F2409" s="14" t="s">
        <v>7860</v>
      </c>
      <c r="G2409" s="14" t="s">
        <v>1526</v>
      </c>
      <c r="H2409" s="14" t="s">
        <v>1527</v>
      </c>
      <c r="I2409" s="15">
        <v>340.03</v>
      </c>
      <c r="J2409" s="77">
        <v>4</v>
      </c>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x14ac:dyDescent="0.2">
      <c r="A4468" s="14"/>
      <c r="B4468" s="14"/>
      <c r="C4468" s="14"/>
      <c r="D4468" s="16"/>
      <c r="E4468" s="16"/>
      <c r="F4468" s="14"/>
      <c r="G4468" s="14"/>
      <c r="H4468" s="14"/>
      <c r="I4468" s="15"/>
      <c r="J4468" s="77"/>
    </row>
    <row r="4469" spans="1:11" x14ac:dyDescent="0.2">
      <c r="A4469" s="14"/>
      <c r="B4469" s="14"/>
      <c r="C4469" s="14"/>
      <c r="D4469" s="16"/>
      <c r="E4469" s="16"/>
      <c r="F4469" s="14"/>
      <c r="G4469" s="14"/>
      <c r="H4469" s="14"/>
      <c r="I4469" s="15"/>
      <c r="J4469" s="77"/>
    </row>
    <row r="4470" spans="1:11" x14ac:dyDescent="0.2">
      <c r="A4470" s="14"/>
      <c r="B4470" s="14"/>
      <c r="C4470" s="14"/>
      <c r="D4470" s="16"/>
      <c r="E4470" s="16"/>
      <c r="F4470" s="14"/>
      <c r="G4470" s="14"/>
      <c r="H4470" s="14"/>
      <c r="I4470" s="15"/>
      <c r="J4470" s="77"/>
    </row>
    <row r="4471" spans="1:11" x14ac:dyDescent="0.2">
      <c r="A4471" s="14"/>
      <c r="B4471" s="14"/>
      <c r="C4471" s="14"/>
      <c r="D4471" s="16"/>
      <c r="E4471" s="16"/>
      <c r="F4471" s="14"/>
      <c r="G4471" s="14"/>
      <c r="H4471" s="14"/>
      <c r="I4471" s="15"/>
      <c r="J4471" s="77"/>
    </row>
    <row r="4472" spans="1:11" x14ac:dyDescent="0.2">
      <c r="A4472" s="14"/>
      <c r="B4472" s="14"/>
      <c r="C4472" s="14"/>
      <c r="D4472" s="16"/>
      <c r="E4472" s="16"/>
      <c r="F4472" s="14"/>
      <c r="G4472" s="14"/>
      <c r="H4472" s="14"/>
      <c r="I4472" s="15"/>
      <c r="J4472" s="77"/>
    </row>
    <row r="4473" spans="1:11" x14ac:dyDescent="0.2">
      <c r="A4473" s="14"/>
      <c r="B4473" s="14"/>
      <c r="C4473" s="14"/>
      <c r="D4473" s="16"/>
      <c r="E4473" s="16"/>
      <c r="F4473" s="14"/>
      <c r="G4473" s="14"/>
      <c r="H4473" s="14"/>
      <c r="I4473" s="15"/>
      <c r="J4473" s="77"/>
    </row>
    <row r="4474" spans="1:11" x14ac:dyDescent="0.2">
      <c r="A4474" s="14"/>
      <c r="B4474" s="14"/>
      <c r="C4474" s="14"/>
      <c r="D4474" s="16"/>
      <c r="E4474" s="16"/>
      <c r="F4474" s="14"/>
      <c r="G4474" s="14"/>
      <c r="H4474" s="14"/>
      <c r="I4474" s="15"/>
      <c r="J4474" s="77"/>
    </row>
    <row r="4475" spans="1:11" x14ac:dyDescent="0.2">
      <c r="A4475" s="14"/>
      <c r="B4475" s="14"/>
      <c r="C4475" s="14"/>
      <c r="D4475" s="16"/>
      <c r="E4475" s="16"/>
      <c r="F4475" s="14"/>
      <c r="G4475" s="14"/>
      <c r="H4475" s="14"/>
      <c r="I4475" s="15"/>
      <c r="J4475" s="77"/>
    </row>
    <row r="4476" spans="1:11" x14ac:dyDescent="0.2">
      <c r="A4476" s="14"/>
      <c r="B4476" s="14"/>
      <c r="C4476" s="14"/>
      <c r="D4476" s="16"/>
      <c r="E4476" s="16"/>
      <c r="F4476" s="14"/>
      <c r="G4476" s="14"/>
      <c r="H4476" s="14"/>
      <c r="I4476" s="15"/>
      <c r="J4476" s="77"/>
    </row>
    <row r="4477" spans="1:11" x14ac:dyDescent="0.2">
      <c r="A4477" s="14"/>
      <c r="B4477" s="14"/>
      <c r="C4477" s="14"/>
      <c r="D4477" s="16"/>
      <c r="E4477" s="16"/>
      <c r="F4477" s="14"/>
      <c r="G4477" s="14"/>
      <c r="H4477" s="14"/>
      <c r="I4477" s="15"/>
      <c r="J4477" s="77"/>
    </row>
    <row r="4478" spans="1:11" x14ac:dyDescent="0.2">
      <c r="A4478" s="14"/>
      <c r="B4478" s="14"/>
      <c r="C4478" s="14"/>
      <c r="D4478" s="16"/>
      <c r="E4478" s="16"/>
      <c r="F4478" s="14"/>
      <c r="G4478" s="14"/>
      <c r="H4478" s="14"/>
      <c r="I4478" s="15"/>
      <c r="J4478" s="77"/>
    </row>
    <row r="4479" spans="1:11" x14ac:dyDescent="0.2">
      <c r="A4479" s="14"/>
      <c r="B4479" s="14"/>
      <c r="C4479" s="14"/>
      <c r="D4479" s="16"/>
      <c r="E4479" s="16"/>
      <c r="F4479" s="14"/>
      <c r="G4479" s="14"/>
      <c r="H4479" s="14"/>
      <c r="I4479" s="15"/>
      <c r="J4479" s="77"/>
    </row>
    <row r="4480" spans="1:11" x14ac:dyDescent="0.2">
      <c r="A4480" s="14"/>
      <c r="B4480" s="14"/>
      <c r="C4480" s="14"/>
      <c r="D4480" s="16"/>
      <c r="E4480" s="16"/>
      <c r="F4480" s="14"/>
      <c r="G4480" s="14"/>
      <c r="H4480" s="14"/>
      <c r="I4480" s="15"/>
      <c r="J4480" s="77"/>
    </row>
    <row r="4481" spans="1:10" x14ac:dyDescent="0.2">
      <c r="A4481" s="14"/>
      <c r="B4481" s="14"/>
      <c r="C4481" s="14"/>
      <c r="D4481" s="16"/>
      <c r="E4481" s="16"/>
      <c r="F4481" s="14"/>
      <c r="G4481" s="14"/>
      <c r="H4481" s="14"/>
      <c r="I4481" s="15"/>
      <c r="J4481" s="77"/>
    </row>
    <row r="4482" spans="1:10" x14ac:dyDescent="0.2">
      <c r="A4482" s="14"/>
      <c r="B4482" s="14"/>
      <c r="C4482" s="14"/>
      <c r="D4482" s="16"/>
      <c r="E4482" s="16"/>
      <c r="F4482" s="14"/>
      <c r="G4482" s="14"/>
      <c r="H4482" s="14"/>
      <c r="I4482" s="15"/>
      <c r="J4482" s="77"/>
    </row>
    <row r="4483" spans="1:10" x14ac:dyDescent="0.2">
      <c r="A4483" s="14"/>
      <c r="B4483" s="14"/>
      <c r="C4483" s="14"/>
      <c r="D4483" s="16"/>
      <c r="E4483" s="16"/>
      <c r="F4483" s="14"/>
      <c r="G4483" s="14"/>
      <c r="H4483" s="14"/>
      <c r="I4483" s="15"/>
      <c r="J4483" s="77"/>
    </row>
    <row r="4484" spans="1:10" x14ac:dyDescent="0.2">
      <c r="A4484" s="14"/>
      <c r="B4484" s="14"/>
      <c r="C4484" s="14"/>
      <c r="D4484" s="16"/>
      <c r="E4484" s="16"/>
      <c r="F4484" s="14"/>
      <c r="G4484" s="14"/>
      <c r="H4484" s="14"/>
      <c r="I4484" s="15"/>
      <c r="J4484" s="77"/>
    </row>
    <row r="4485" spans="1:10" x14ac:dyDescent="0.2">
      <c r="A4485" s="14"/>
      <c r="B4485" s="14"/>
      <c r="C4485" s="14"/>
      <c r="D4485" s="16"/>
      <c r="E4485" s="16"/>
      <c r="F4485" s="14"/>
      <c r="G4485" s="14"/>
      <c r="H4485" s="14"/>
      <c r="I4485" s="15"/>
      <c r="J4485" s="77"/>
    </row>
    <row r="4486" spans="1:10" x14ac:dyDescent="0.2">
      <c r="A4486" s="14"/>
      <c r="B4486" s="14"/>
      <c r="C4486" s="14"/>
      <c r="D4486" s="16"/>
      <c r="E4486" s="16"/>
      <c r="F4486" s="14"/>
      <c r="G4486" s="14"/>
      <c r="H4486" s="14"/>
      <c r="I4486" s="15"/>
      <c r="J4486" s="77"/>
    </row>
    <row r="4487" spans="1:10" x14ac:dyDescent="0.2">
      <c r="A4487" s="14"/>
      <c r="B4487" s="14"/>
      <c r="C4487" s="14"/>
      <c r="D4487" s="16"/>
      <c r="E4487" s="16"/>
      <c r="F4487" s="14"/>
      <c r="G4487" s="14"/>
      <c r="H4487" s="14"/>
      <c r="I4487" s="15"/>
      <c r="J4487" s="77"/>
    </row>
    <row r="4488" spans="1:10" x14ac:dyDescent="0.2">
      <c r="A4488" s="14"/>
      <c r="B4488" s="14"/>
      <c r="C4488" s="14"/>
      <c r="D4488" s="16"/>
      <c r="E4488" s="16"/>
      <c r="F4488" s="14"/>
      <c r="G4488" s="14"/>
      <c r="H4488" s="14"/>
      <c r="I4488" s="15"/>
      <c r="J4488" s="77"/>
    </row>
    <row r="4489" spans="1:10" x14ac:dyDescent="0.2">
      <c r="A4489" s="14"/>
      <c r="B4489" s="14"/>
      <c r="C4489" s="14"/>
      <c r="D4489" s="16"/>
      <c r="E4489" s="16"/>
      <c r="F4489" s="14"/>
      <c r="G4489" s="14"/>
      <c r="H4489" s="14"/>
      <c r="I4489" s="15"/>
      <c r="J4489" s="77"/>
    </row>
    <row r="4490" spans="1:10" x14ac:dyDescent="0.2">
      <c r="A4490" s="14"/>
      <c r="B4490" s="14"/>
      <c r="C4490" s="14"/>
      <c r="D4490" s="16"/>
      <c r="E4490" s="16"/>
      <c r="F4490" s="14"/>
      <c r="G4490" s="14"/>
      <c r="H4490" s="14"/>
      <c r="I4490" s="15"/>
      <c r="J4490" s="77"/>
    </row>
    <row r="4491" spans="1:10" x14ac:dyDescent="0.2">
      <c r="A4491" s="14"/>
      <c r="B4491" s="14"/>
      <c r="C4491" s="14"/>
      <c r="D4491" s="16"/>
      <c r="E4491" s="16"/>
      <c r="F4491" s="14"/>
      <c r="G4491" s="14"/>
      <c r="H4491" s="14"/>
      <c r="I4491" s="15"/>
      <c r="J4491" s="77"/>
    </row>
    <row r="4492" spans="1:10" x14ac:dyDescent="0.2">
      <c r="A4492" s="14"/>
      <c r="B4492" s="14"/>
      <c r="C4492" s="14"/>
      <c r="D4492" s="16"/>
      <c r="E4492" s="16"/>
      <c r="F4492" s="14"/>
      <c r="G4492" s="14"/>
      <c r="H4492" s="14"/>
      <c r="I4492" s="15"/>
      <c r="J4492" s="77"/>
    </row>
    <row r="4493" spans="1:10" x14ac:dyDescent="0.2">
      <c r="A4493" s="14"/>
      <c r="B4493" s="14"/>
      <c r="C4493" s="14"/>
      <c r="D4493" s="16"/>
      <c r="E4493" s="16"/>
      <c r="F4493" s="14"/>
      <c r="G4493" s="14"/>
      <c r="H4493" s="14"/>
      <c r="I4493" s="15"/>
      <c r="J4493" s="77"/>
    </row>
    <row r="4494" spans="1:10" x14ac:dyDescent="0.2">
      <c r="A4494" s="14"/>
      <c r="B4494" s="14"/>
      <c r="C4494" s="14"/>
      <c r="D4494" s="16"/>
      <c r="E4494" s="16"/>
      <c r="F4494" s="14"/>
      <c r="G4494" s="14"/>
      <c r="H4494" s="14"/>
      <c r="I4494" s="15"/>
      <c r="J4494" s="77"/>
    </row>
    <row r="4495" spans="1:10" x14ac:dyDescent="0.2">
      <c r="A4495" s="14"/>
      <c r="B4495" s="14"/>
      <c r="C4495" s="14"/>
      <c r="D4495" s="16"/>
      <c r="E4495" s="16"/>
      <c r="F4495" s="14"/>
      <c r="G4495" s="14"/>
      <c r="H4495" s="14"/>
      <c r="I4495" s="15"/>
      <c r="J4495" s="77"/>
    </row>
    <row r="4496" spans="1:10"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sheetData>
  <dataConsolidate/>
  <mergeCells count="5">
    <mergeCell ref="A100:H100"/>
    <mergeCell ref="I101:J101"/>
    <mergeCell ref="I100:J100"/>
    <mergeCell ref="A101:H101"/>
    <mergeCell ref="A105:J105"/>
  </mergeCells>
  <conditionalFormatting sqref="A486:I486">
    <cfRule type="expression" dxfId="105" priority="38" stopIfTrue="1">
      <formula>$A486&lt;&gt;""</formula>
    </cfRule>
  </conditionalFormatting>
  <conditionalFormatting sqref="A107:J485 J470:J500">
    <cfRule type="expression" dxfId="104" priority="44" stopIfTrue="1">
      <formula>$A107&lt;&gt;""</formula>
    </cfRule>
  </conditionalFormatting>
  <conditionalFormatting sqref="A487:J4981">
    <cfRule type="expression" dxfId="103" priority="3" stopIfTrue="1">
      <formula>$A487&lt;&gt;""</formula>
    </cfRule>
  </conditionalFormatting>
  <conditionalFormatting sqref="B472:E477">
    <cfRule type="expression" dxfId="102" priority="175" stopIfTrue="1">
      <formula>$A472&lt;&gt;""</formula>
    </cfRule>
  </conditionalFormatting>
  <conditionalFormatting sqref="B487:E489">
    <cfRule type="expression" dxfId="101" priority="210" stopIfTrue="1">
      <formula>$A487&lt;&gt;""</formula>
    </cfRule>
  </conditionalFormatting>
  <conditionalFormatting sqref="B690:E690">
    <cfRule type="expression" dxfId="100" priority="102" stopIfTrue="1">
      <formula>$A690&lt;&gt;""</formula>
    </cfRule>
  </conditionalFormatting>
  <conditionalFormatting sqref="B692:E692 H692:I692 B693:I694 B695:E700 H695:I700">
    <cfRule type="expression" dxfId="99" priority="62" stopIfTrue="1">
      <formula>$A692&lt;&gt;""</formula>
    </cfRule>
  </conditionalFormatting>
  <conditionalFormatting sqref="B702:E702 H702:I702">
    <cfRule type="expression" dxfId="98" priority="53" stopIfTrue="1">
      <formula>$A702&lt;&gt;""</formula>
    </cfRule>
  </conditionalFormatting>
  <conditionalFormatting sqref="B820:E820">
    <cfRule type="expression" dxfId="97" priority="125" stopIfTrue="1">
      <formula>$A820&lt;&gt;""</formula>
    </cfRule>
  </conditionalFormatting>
  <conditionalFormatting sqref="B1111:E1111">
    <cfRule type="expression" dxfId="96" priority="171" stopIfTrue="1">
      <formula>$A1111&lt;&gt;""</formula>
    </cfRule>
  </conditionalFormatting>
  <conditionalFormatting sqref="B1115:E1115">
    <cfRule type="expression" dxfId="95" priority="227" stopIfTrue="1">
      <formula>$A1115&lt;&gt;""</formula>
    </cfRule>
  </conditionalFormatting>
  <conditionalFormatting sqref="B1132:E1137">
    <cfRule type="expression" dxfId="94" priority="217" stopIfTrue="1">
      <formula>$A1132&lt;&gt;""</formula>
    </cfRule>
  </conditionalFormatting>
  <conditionalFormatting sqref="B1139:E1149">
    <cfRule type="expression" dxfId="93" priority="85" stopIfTrue="1">
      <formula>$A1139&lt;&gt;""</formula>
    </cfRule>
  </conditionalFormatting>
  <conditionalFormatting sqref="B1153:E1153">
    <cfRule type="expression" dxfId="92" priority="111" stopIfTrue="1">
      <formula>$A1153&lt;&gt;""</formula>
    </cfRule>
  </conditionalFormatting>
  <conditionalFormatting sqref="B1254:E1261 I1254:J1271">
    <cfRule type="expression" dxfId="91" priority="161" stopIfTrue="1">
      <formula>$A1254&lt;&gt;""</formula>
    </cfRule>
  </conditionalFormatting>
  <conditionalFormatting sqref="B1294:E1302">
    <cfRule type="expression" dxfId="90" priority="196" stopIfTrue="1">
      <formula>$A1294&lt;&gt;""</formula>
    </cfRule>
  </conditionalFormatting>
  <conditionalFormatting sqref="B1304:E1327">
    <cfRule type="expression" dxfId="89" priority="75" stopIfTrue="1">
      <formula>$A1304&lt;&gt;""</formula>
    </cfRule>
  </conditionalFormatting>
  <conditionalFormatting sqref="B1361:E1364">
    <cfRule type="expression" dxfId="88" priority="92" stopIfTrue="1">
      <formula>$A1361&lt;&gt;""</formula>
    </cfRule>
  </conditionalFormatting>
  <conditionalFormatting sqref="B1366:E1368">
    <cfRule type="expression" dxfId="87" priority="297" stopIfTrue="1">
      <formula>$A1366&lt;&gt;""</formula>
    </cfRule>
  </conditionalFormatting>
  <conditionalFormatting sqref="B1370:E1380">
    <cfRule type="expression" dxfId="86" priority="116" stopIfTrue="1">
      <formula>$A1370&lt;&gt;""</formula>
    </cfRule>
  </conditionalFormatting>
  <conditionalFormatting sqref="B1394:E1405">
    <cfRule type="expression" dxfId="85" priority="154" stopIfTrue="1">
      <formula>$A1394&lt;&gt;""</formula>
    </cfRule>
  </conditionalFormatting>
  <conditionalFormatting sqref="B1413:E1451">
    <cfRule type="expression" dxfId="84" priority="191" stopIfTrue="1">
      <formula>$A1413&lt;&gt;""</formula>
    </cfRule>
  </conditionalFormatting>
  <conditionalFormatting sqref="B1454:E1459">
    <cfRule type="expression" dxfId="83" priority="261" stopIfTrue="1">
      <formula>$A1454&lt;&gt;""</formula>
    </cfRule>
  </conditionalFormatting>
  <conditionalFormatting sqref="B490:G490">
    <cfRule type="expression" dxfId="82" priority="211" stopIfTrue="1">
      <formula>$A490&lt;&gt;""</formula>
    </cfRule>
  </conditionalFormatting>
  <conditionalFormatting sqref="B478:H485 F487:H487 H488:H490">
    <cfRule type="expression" dxfId="81" priority="209" stopIfTrue="1">
      <formula>$A478&lt;&gt;""</formula>
    </cfRule>
  </conditionalFormatting>
  <conditionalFormatting sqref="B491:H497">
    <cfRule type="expression" dxfId="80" priority="187" stopIfTrue="1">
      <formula>$A491&lt;&gt;""</formula>
    </cfRule>
  </conditionalFormatting>
  <conditionalFormatting sqref="B1068:H1083">
    <cfRule type="expression" dxfId="79" priority="257" stopIfTrue="1">
      <formula>$A1068&lt;&gt;""</formula>
    </cfRule>
  </conditionalFormatting>
  <conditionalFormatting sqref="B1273:H1275 B1276:E1289 H1276:H1289">
    <cfRule type="expression" dxfId="78" priority="186" stopIfTrue="1">
      <formula>$A1273&lt;&gt;""</formula>
    </cfRule>
  </conditionalFormatting>
  <conditionalFormatting sqref="B1291:H1293">
    <cfRule type="expression" dxfId="77" priority="81" stopIfTrue="1">
      <formula>$A1291&lt;&gt;""</formula>
    </cfRule>
  </conditionalFormatting>
  <conditionalFormatting sqref="B1365:H1365">
    <cfRule type="expression" dxfId="76" priority="327" stopIfTrue="1">
      <formula>$A1365&lt;&gt;""</formula>
    </cfRule>
  </conditionalFormatting>
  <conditionalFormatting sqref="B1381:H1386">
    <cfRule type="expression" dxfId="75" priority="55" stopIfTrue="1">
      <formula>$A1381&lt;&gt;""</formula>
    </cfRule>
  </conditionalFormatting>
  <conditionalFormatting sqref="B1411:H1412">
    <cfRule type="expression" dxfId="74" priority="234" stopIfTrue="1">
      <formula>$A1411&lt;&gt;""</formula>
    </cfRule>
  </conditionalFormatting>
  <conditionalFormatting sqref="B175:I189 I190:I227 B190:E241">
    <cfRule type="expression" dxfId="73" priority="284" stopIfTrue="1">
      <formula>$A175&lt;&gt;""</formula>
    </cfRule>
  </conditionalFormatting>
  <conditionalFormatting sqref="B242:I242 B243:E275">
    <cfRule type="expression" dxfId="72" priority="298" stopIfTrue="1">
      <formula>$A242&lt;&gt;""</formula>
    </cfRule>
  </conditionalFormatting>
  <conditionalFormatting sqref="B276:I320">
    <cfRule type="expression" dxfId="71" priority="131" stopIfTrue="1">
      <formula>$A276&lt;&gt;""</formula>
    </cfRule>
  </conditionalFormatting>
  <conditionalFormatting sqref="B498:I500">
    <cfRule type="expression" dxfId="70" priority="133" stopIfTrue="1">
      <formula>$A498&lt;&gt;""</formula>
    </cfRule>
  </conditionalFormatting>
  <conditionalFormatting sqref="B646:I689">
    <cfRule type="expression" dxfId="69" priority="294" stopIfTrue="1">
      <formula>$A646&lt;&gt;""</formula>
    </cfRule>
  </conditionalFormatting>
  <conditionalFormatting sqref="B691:I691">
    <cfRule type="expression" dxfId="68" priority="60" stopIfTrue="1">
      <formula>$A691&lt;&gt;""</formula>
    </cfRule>
  </conditionalFormatting>
  <conditionalFormatting sqref="B1138:I1138">
    <cfRule type="expression" dxfId="67" priority="185" stopIfTrue="1">
      <formula>$A1138&lt;&gt;""</formula>
    </cfRule>
  </conditionalFormatting>
  <conditionalFormatting sqref="B1150:I1152">
    <cfRule type="expression" dxfId="66" priority="54" stopIfTrue="1">
      <formula>$A1150&lt;&gt;""</formula>
    </cfRule>
  </conditionalFormatting>
  <conditionalFormatting sqref="B1154:I1158">
    <cfRule type="expression" dxfId="65" priority="56" stopIfTrue="1">
      <formula>$A1154&lt;&gt;""</formula>
    </cfRule>
  </conditionalFormatting>
  <conditionalFormatting sqref="B1272:I1272 I1273:I1289">
    <cfRule type="expression" dxfId="64" priority="189" stopIfTrue="1">
      <formula>$A1272&lt;&gt;""</formula>
    </cfRule>
  </conditionalFormatting>
  <conditionalFormatting sqref="B1369:I1369">
    <cfRule type="expression" dxfId="63" priority="184" stopIfTrue="1">
      <formula>$A1369&lt;&gt;""</formula>
    </cfRule>
  </conditionalFormatting>
  <conditionalFormatting sqref="B2336:I2350 B2351:E2366 I2351:I2366">
    <cfRule type="expression" dxfId="62" priority="21" stopIfTrue="1">
      <formula>$A2336&lt;&gt;""</formula>
    </cfRule>
  </conditionalFormatting>
  <conditionalFormatting sqref="B2400:I2400">
    <cfRule type="expression" dxfId="61" priority="11" stopIfTrue="1">
      <formula>$A2400&lt;&gt;""</formula>
    </cfRule>
  </conditionalFormatting>
  <conditionalFormatting sqref="B2408:I2408">
    <cfRule type="expression" dxfId="60" priority="6" stopIfTrue="1">
      <formula>$A2408&lt;&gt;""</formula>
    </cfRule>
  </conditionalFormatting>
  <conditionalFormatting sqref="B135:J163">
    <cfRule type="expression" dxfId="59" priority="107" stopIfTrue="1">
      <formula>$A135&lt;&gt;""</formula>
    </cfRule>
  </conditionalFormatting>
  <conditionalFormatting sqref="B360:J420">
    <cfRule type="expression" dxfId="58" priority="299" stopIfTrue="1">
      <formula>$A360&lt;&gt;""</formula>
    </cfRule>
  </conditionalFormatting>
  <conditionalFormatting sqref="B457:J458">
    <cfRule type="expression" dxfId="57" priority="260" stopIfTrue="1">
      <formula>$A457&lt;&gt;""</formula>
    </cfRule>
  </conditionalFormatting>
  <conditionalFormatting sqref="B600:J626">
    <cfRule type="expression" dxfId="56" priority="40" stopIfTrue="1">
      <formula>$A600&lt;&gt;""</formula>
    </cfRule>
  </conditionalFormatting>
  <conditionalFormatting sqref="B1054:J1055">
    <cfRule type="expression" dxfId="55" priority="255" stopIfTrue="1">
      <formula>$A1054&lt;&gt;""</formula>
    </cfRule>
  </conditionalFormatting>
  <conditionalFormatting sqref="B1128:J1131">
    <cfRule type="expression" dxfId="54" priority="45" stopIfTrue="1">
      <formula>$A1128&lt;&gt;""</formula>
    </cfRule>
  </conditionalFormatting>
  <conditionalFormatting sqref="B1159:J1253">
    <cfRule type="expression" dxfId="53" priority="71" stopIfTrue="1">
      <formula>$A1159&lt;&gt;""</formula>
    </cfRule>
  </conditionalFormatting>
  <conditionalFormatting sqref="B1407:J1407">
    <cfRule type="expression" dxfId="52" priority="236" stopIfTrue="1">
      <formula>$A1407&lt;&gt;""</formula>
    </cfRule>
  </conditionalFormatting>
  <conditionalFormatting sqref="B2297:J2315">
    <cfRule type="expression" dxfId="51" priority="31" stopIfTrue="1">
      <formula>$A2297&lt;&gt;""</formula>
    </cfRule>
  </conditionalFormatting>
  <conditionalFormatting sqref="B2318:J2319">
    <cfRule type="expression" dxfId="50" priority="2" stopIfTrue="1">
      <formula>$A2318&lt;&gt;""</formula>
    </cfRule>
  </conditionalFormatting>
  <conditionalFormatting sqref="B2327:J2328">
    <cfRule type="expression" dxfId="49" priority="26" stopIfTrue="1">
      <formula>$A2327&lt;&gt;""</formula>
    </cfRule>
  </conditionalFormatting>
  <conditionalFormatting sqref="F191:H195">
    <cfRule type="expression" dxfId="48" priority="162" stopIfTrue="1">
      <formula>$A191&lt;&gt;""</formula>
    </cfRule>
  </conditionalFormatting>
  <conditionalFormatting sqref="F198:H199">
    <cfRule type="expression" dxfId="47" priority="156" stopIfTrue="1">
      <formula>$A198&lt;&gt;""</formula>
    </cfRule>
  </conditionalFormatting>
  <conditionalFormatting sqref="F472:H473">
    <cfRule type="expression" dxfId="46" priority="177" stopIfTrue="1">
      <formula>$A472&lt;&gt;""</formula>
    </cfRule>
  </conditionalFormatting>
  <conditionalFormatting sqref="F476:H477">
    <cfRule type="expression" dxfId="45" priority="267" stopIfTrue="1">
      <formula>$A476&lt;&gt;""</formula>
    </cfRule>
  </conditionalFormatting>
  <conditionalFormatting sqref="F1132:H1132">
    <cfRule type="expression" dxfId="44" priority="318" stopIfTrue="1">
      <formula>$A1132&lt;&gt;""</formula>
    </cfRule>
  </conditionalFormatting>
  <conditionalFormatting sqref="F1256:H1261">
    <cfRule type="expression" dxfId="43" priority="160" stopIfTrue="1">
      <formula>$A1256&lt;&gt;""</formula>
    </cfRule>
  </conditionalFormatting>
  <conditionalFormatting sqref="F2320:H2320">
    <cfRule type="expression" dxfId="42" priority="1" stopIfTrue="1">
      <formula>$A2320&lt;&gt;""</formula>
    </cfRule>
  </conditionalFormatting>
  <conditionalFormatting sqref="F2352:H2356">
    <cfRule type="expression" dxfId="41" priority="19" stopIfTrue="1">
      <formula>$A2352&lt;&gt;""</formula>
    </cfRule>
  </conditionalFormatting>
  <conditionalFormatting sqref="F2359:H2360">
    <cfRule type="expression" dxfId="40" priority="17" stopIfTrue="1">
      <formula>$A2359&lt;&gt;""</formula>
    </cfRule>
  </conditionalFormatting>
  <conditionalFormatting sqref="F170:I172">
    <cfRule type="expression" dxfId="39" priority="288" stopIfTrue="1">
      <formula>$A170&lt;&gt;""</formula>
    </cfRule>
  </conditionalFormatting>
  <conditionalFormatting sqref="F247:I247">
    <cfRule type="expression" dxfId="38" priority="188" stopIfTrue="1">
      <formula>$A247&lt;&gt;""</formula>
    </cfRule>
  </conditionalFormatting>
  <conditionalFormatting sqref="F2331:I2333">
    <cfRule type="expression" dxfId="37" priority="23" stopIfTrue="1">
      <formula>$A2331&lt;&gt;""</formula>
    </cfRule>
  </conditionalFormatting>
  <conditionalFormatting sqref="F2405:I2405">
    <cfRule type="expression" dxfId="36" priority="9" stopIfTrue="1">
      <formula>$A2405&lt;&gt;""</formula>
    </cfRule>
  </conditionalFormatting>
  <conditionalFormatting sqref="F164:J169 B164:E174 J170:J227 I228:J228 F229:J241 J242:J320 F249:I275 B470:I471 J646:J704 B701:I701 B703:I704 B812:E812 H812:J812 H820:J820 B827:E827 H827:J827 I1056:J1083 B1112:H1112 I1112:J1127 H1115:H1127 B1116:G1127 I1132:J1137 F1254:H1254 B1262:H1271 J1272:J1289 B1303:H1303 B1328:H1360 I1365:J1368 J1369:J1386 F1414:H1448 F1449:J1451 B1452:H1453">
    <cfRule type="expression" dxfId="35" priority="328" stopIfTrue="1">
      <formula>$A164&lt;&gt;""</formula>
    </cfRule>
  </conditionalFormatting>
  <conditionalFormatting sqref="H190">
    <cfRule type="expression" dxfId="34" priority="168" stopIfTrue="1">
      <formula>$A190&lt;&gt;""</formula>
    </cfRule>
  </conditionalFormatting>
  <conditionalFormatting sqref="H196:H197">
    <cfRule type="expression" dxfId="33" priority="157" stopIfTrue="1">
      <formula>$A196&lt;&gt;""</formula>
    </cfRule>
  </conditionalFormatting>
  <conditionalFormatting sqref="H200:H228">
    <cfRule type="expression" dxfId="32" priority="47" stopIfTrue="1">
      <formula>$A200&lt;&gt;""</formula>
    </cfRule>
  </conditionalFormatting>
  <conditionalFormatting sqref="H474:H475">
    <cfRule type="expression" dxfId="31" priority="181" stopIfTrue="1">
      <formula>$A474&lt;&gt;""</formula>
    </cfRule>
  </conditionalFormatting>
  <conditionalFormatting sqref="H1133:H1137">
    <cfRule type="expression" dxfId="30" priority="219" stopIfTrue="1">
      <formula>$A1133&lt;&gt;""</formula>
    </cfRule>
  </conditionalFormatting>
  <conditionalFormatting sqref="H1255">
    <cfRule type="expression" dxfId="29" priority="230" stopIfTrue="1">
      <formula>$A1255&lt;&gt;""</formula>
    </cfRule>
  </conditionalFormatting>
  <conditionalFormatting sqref="H1294:H1302">
    <cfRule type="expression" dxfId="28" priority="198" stopIfTrue="1">
      <formula>$A1294&lt;&gt;""</formula>
    </cfRule>
  </conditionalFormatting>
  <conditionalFormatting sqref="H1304:H1327">
    <cfRule type="expression" dxfId="27" priority="77" stopIfTrue="1">
      <formula>$A1304&lt;&gt;""</formula>
    </cfRule>
  </conditionalFormatting>
  <conditionalFormatting sqref="H1366:H1368">
    <cfRule type="expression" dxfId="26" priority="296" stopIfTrue="1">
      <formula>$A1366&lt;&gt;""</formula>
    </cfRule>
  </conditionalFormatting>
  <conditionalFormatting sqref="H1370:H1380">
    <cfRule type="expression" dxfId="25" priority="57" stopIfTrue="1">
      <formula>$A1370&lt;&gt;""</formula>
    </cfRule>
  </conditionalFormatting>
  <conditionalFormatting sqref="H1413">
    <cfRule type="expression" dxfId="24" priority="193" stopIfTrue="1">
      <formula>$A1413&lt;&gt;""</formula>
    </cfRule>
  </conditionalFormatting>
  <conditionalFormatting sqref="H1454:H1459">
    <cfRule type="expression" dxfId="23" priority="263" stopIfTrue="1">
      <formula>$A1454&lt;&gt;""</formula>
    </cfRule>
  </conditionalFormatting>
  <conditionalFormatting sqref="H2351">
    <cfRule type="expression" dxfId="22" priority="20" stopIfTrue="1">
      <formula>$A2351&lt;&gt;""</formula>
    </cfRule>
  </conditionalFormatting>
  <conditionalFormatting sqref="H2357:H2358">
    <cfRule type="expression" dxfId="21" priority="18" stopIfTrue="1">
      <formula>$A2357&lt;&gt;""</formula>
    </cfRule>
  </conditionalFormatting>
  <conditionalFormatting sqref="H2361:H2366">
    <cfRule type="expression" dxfId="20" priority="15" stopIfTrue="1">
      <formula>$A2361&lt;&gt;""</formula>
    </cfRule>
  </conditionalFormatting>
  <conditionalFormatting sqref="H173:I174">
    <cfRule type="expression" dxfId="19" priority="285" stopIfTrue="1">
      <formula>$A173&lt;&gt;""</formula>
    </cfRule>
  </conditionalFormatting>
  <conditionalFormatting sqref="H243:I246">
    <cfRule type="expression" dxfId="18" priority="287" stopIfTrue="1">
      <formula>$A243&lt;&gt;""</formula>
    </cfRule>
  </conditionalFormatting>
  <conditionalFormatting sqref="H248:I248">
    <cfRule type="expression" dxfId="17" priority="163" stopIfTrue="1">
      <formula>$A248&lt;&gt;""</formula>
    </cfRule>
  </conditionalFormatting>
  <conditionalFormatting sqref="H690:I690">
    <cfRule type="expression" dxfId="16" priority="104" stopIfTrue="1">
      <formula>$A690&lt;&gt;""</formula>
    </cfRule>
  </conditionalFormatting>
  <conditionalFormatting sqref="H1139:I1149">
    <cfRule type="expression" dxfId="15" priority="88" stopIfTrue="1">
      <formula>$A1139&lt;&gt;""</formula>
    </cfRule>
  </conditionalFormatting>
  <conditionalFormatting sqref="H1153:I1153">
    <cfRule type="expression" dxfId="14" priority="114" stopIfTrue="1">
      <formula>$A1153&lt;&gt;""</formula>
    </cfRule>
  </conditionalFormatting>
  <conditionalFormatting sqref="H2334:I2335">
    <cfRule type="expression" dxfId="13" priority="22" stopIfTrue="1">
      <formula>$A2334&lt;&gt;""</formula>
    </cfRule>
  </conditionalFormatting>
  <conditionalFormatting sqref="H2401:I2404">
    <cfRule type="expression" dxfId="12" priority="10" stopIfTrue="1">
      <formula>$A2401&lt;&gt;""</formula>
    </cfRule>
  </conditionalFormatting>
  <conditionalFormatting sqref="H2406:I2406">
    <cfRule type="expression" dxfId="11" priority="8" stopIfTrue="1">
      <formula>$A2406&lt;&gt;""</formula>
    </cfRule>
  </conditionalFormatting>
  <conditionalFormatting sqref="H1111:J1111">
    <cfRule type="expression" dxfId="10" priority="170" stopIfTrue="1">
      <formula>$A1111&lt;&gt;""</formula>
    </cfRule>
  </conditionalFormatting>
  <conditionalFormatting sqref="H1361:J1364">
    <cfRule type="expression" dxfId="9" priority="93" stopIfTrue="1">
      <formula>$A1361&lt;&gt;""</formula>
    </cfRule>
  </conditionalFormatting>
  <conditionalFormatting sqref="H1394:J1405">
    <cfRule type="expression" dxfId="8" priority="52" stopIfTrue="1">
      <formula>$A1394&lt;&gt;""</formula>
    </cfRule>
  </conditionalFormatting>
  <conditionalFormatting sqref="I472:I485 I487:I497">
    <cfRule type="expression" dxfId="7" priority="178" stopIfTrue="1">
      <formula>$A472&lt;&gt;""</formula>
    </cfRule>
  </conditionalFormatting>
  <conditionalFormatting sqref="I1370:I1386">
    <cfRule type="expression" dxfId="6" priority="120" stopIfTrue="1">
      <formula>$A1370&lt;&gt;""</formula>
    </cfRule>
  </conditionalFormatting>
  <conditionalFormatting sqref="I1291:J1360">
    <cfRule type="expression" dxfId="5" priority="200" stopIfTrue="1">
      <formula>$A1291&lt;&gt;""</formula>
    </cfRule>
  </conditionalFormatting>
  <conditionalFormatting sqref="I1411:J1448">
    <cfRule type="expression" dxfId="4" priority="195" stopIfTrue="1">
      <formula>$A1411&lt;&gt;""</formula>
    </cfRule>
  </conditionalFormatting>
  <conditionalFormatting sqref="I1452:J1459">
    <cfRule type="expression" dxfId="3" priority="293" stopIfTrue="1">
      <formula>$A1452&lt;&gt;""</formula>
    </cfRule>
  </conditionalFormatting>
  <conditionalFormatting sqref="I2386:J2386 F2387:J2399">
    <cfRule type="expression" dxfId="2" priority="12" stopIfTrue="1">
      <formula>$A2386&lt;&gt;""</formula>
    </cfRule>
  </conditionalFormatting>
  <conditionalFormatting sqref="J1138:J1158">
    <cfRule type="expression" dxfId="1" priority="320" stopIfTrue="1">
      <formula>$A1138&lt;&gt;""</formula>
    </cfRule>
  </conditionalFormatting>
  <conditionalFormatting sqref="J2331:J2366">
    <cfRule type="expression" dxfId="0" priority="24" stopIfTrue="1">
      <formula>$A2331&lt;&gt;""</formula>
    </cfRule>
  </conditionalFormatting>
  <dataValidations count="5">
    <dataValidation type="date" allowBlank="1" showInputMessage="1" showErrorMessage="1" sqref="D102:E102 D4982:E65517 D106:E106" xr:uid="{F5059AEA-A0D8-4B20-9D3C-8B76D9C427E6}">
      <formula1>42370</formula1>
      <formula2>42735</formula2>
    </dataValidation>
    <dataValidation type="list" allowBlank="1" sqref="F107:F4981" xr:uid="{255B499D-B3E6-47A9-A857-DBFE56F071D9}">
      <formula1>$F$96:$F$99</formula1>
    </dataValidation>
    <dataValidation type="list" allowBlank="1" showInputMessage="1" showErrorMessage="1" sqref="A107:A4981" xr:uid="{540C0DA9-E9CD-4805-B659-E67C1C32B21C}">
      <formula1>OFFSET($A$1,0,0,$B$3,1)</formula1>
    </dataValidation>
    <dataValidation allowBlank="1" sqref="G107:G4981" xr:uid="{B36265DD-F5DD-4F0A-AD93-4A0388363C0B}"/>
    <dataValidation type="list" allowBlank="1" showInputMessage="1" showErrorMessage="1" errorTitle="Chyba !" error="zadajte (vyberte zo zoznamu) platný analytický kód podľa nápovedy k bunke I104" sqref="J107:J9981"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2" fitToHeight="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 activePane="bottomLeft" state="frozen"/>
      <selection activeCell="I2" sqref="I2:L73"/>
      <selection pane="bottomLeft" activeCell="A17" sqref="A17"/>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16384" width="9.1796875" style="180"/>
  </cols>
  <sheetData>
    <row r="1" spans="1:18" s="212" customFormat="1" ht="19.5" customHeight="1" x14ac:dyDescent="0.25">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x14ac:dyDescent="0.2">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x14ac:dyDescent="0.2">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x14ac:dyDescent="0.2">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x14ac:dyDescent="0.2">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x14ac:dyDescent="0.2">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x14ac:dyDescent="0.2">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x14ac:dyDescent="0.2">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x14ac:dyDescent="0.2">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x14ac:dyDescent="0.2">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x14ac:dyDescent="0.2">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0" x14ac:dyDescent="0.2">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x14ac:dyDescent="0.2">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x14ac:dyDescent="0.2">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x14ac:dyDescent="0.2">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x14ac:dyDescent="0.2">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x14ac:dyDescent="0.2">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x14ac:dyDescent="0.2">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x14ac:dyDescent="0.2">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x14ac:dyDescent="0.2">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x14ac:dyDescent="0.2">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x14ac:dyDescent="0.2">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x14ac:dyDescent="0.2">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x14ac:dyDescent="0.2">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x14ac:dyDescent="0.2">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x14ac:dyDescent="0.2">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x14ac:dyDescent="0.2">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x14ac:dyDescent="0.2">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x14ac:dyDescent="0.2">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x14ac:dyDescent="0.2">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x14ac:dyDescent="0.2">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x14ac:dyDescent="0.2">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x14ac:dyDescent="0.2">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x14ac:dyDescent="0.2">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x14ac:dyDescent="0.2">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x14ac:dyDescent="0.2">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x14ac:dyDescent="0.2">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x14ac:dyDescent="0.2">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x14ac:dyDescent="0.2">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x14ac:dyDescent="0.2">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x14ac:dyDescent="0.2">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x14ac:dyDescent="0.2">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x14ac:dyDescent="0.2">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x14ac:dyDescent="0.2">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x14ac:dyDescent="0.2">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x14ac:dyDescent="0.2">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x14ac:dyDescent="0.2">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x14ac:dyDescent="0.2">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x14ac:dyDescent="0.2">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x14ac:dyDescent="0.2">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x14ac:dyDescent="0.2">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x14ac:dyDescent="0.2">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x14ac:dyDescent="0.2">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x14ac:dyDescent="0.2">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x14ac:dyDescent="0.2">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x14ac:dyDescent="0.2">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x14ac:dyDescent="0.2">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x14ac:dyDescent="0.2">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x14ac:dyDescent="0.2">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x14ac:dyDescent="0.2">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x14ac:dyDescent="0.2">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x14ac:dyDescent="0.2">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x14ac:dyDescent="0.2">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x14ac:dyDescent="0.2">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x14ac:dyDescent="0.2">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x14ac:dyDescent="0.2">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x14ac:dyDescent="0.2">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x14ac:dyDescent="0.2">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2">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2">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2">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2">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2">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2">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2">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2">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2">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2">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2">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2">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2">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2">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2">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2">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2">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2">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2">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2"/>
  <sheetViews>
    <sheetView zoomScale="110" zoomScaleNormal="110" workbookViewId="0">
      <pane ySplit="1" topLeftCell="A2" activePane="bottomLeft" state="frozen"/>
      <selection activeCell="I2" sqref="I2:L73"/>
      <selection pane="bottomLeft" activeCell="D38" sqref="D38"/>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2">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2">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2">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2">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x14ac:dyDescent="0.2">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x14ac:dyDescent="0.2">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x14ac:dyDescent="0.2">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2">
      <c r="A12" s="182" t="s">
        <v>510</v>
      </c>
      <c r="B12" s="204" t="str">
        <f>VLOOKUP(A12,Adr!A:B,2,FALSE)</f>
        <v>Slovenská asociácia motoristického športu</v>
      </c>
      <c r="C12" s="185" t="s">
        <v>1079</v>
      </c>
      <c r="D12" s="289">
        <v>297253.08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2">
      <c r="A13" s="182" t="s">
        <v>510</v>
      </c>
      <c r="B13" s="204" t="str">
        <f>VLOOKUP(A13,Adr!A:B,2,FALSE)</f>
        <v>Slovenská asociácia motoristického športu</v>
      </c>
      <c r="C13" s="185" t="s">
        <v>1489</v>
      </c>
      <c r="D13" s="289">
        <v>22144.92</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2">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x14ac:dyDescent="0.2">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2">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x14ac:dyDescent="0.2">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x14ac:dyDescent="0.2">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2">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2">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2">
      <c r="A22" s="198" t="s">
        <v>579</v>
      </c>
      <c r="B22" s="204" t="str">
        <f>VLOOKUP(A22,Adr!A:B,2,FALSE)</f>
        <v>Slovenská gymnastická federácia</v>
      </c>
      <c r="C22" s="185" t="s">
        <v>1491</v>
      </c>
      <c r="D22" s="289">
        <v>44000</v>
      </c>
      <c r="E22" s="173">
        <v>0</v>
      </c>
      <c r="F22" s="166" t="s">
        <v>338</v>
      </c>
      <c r="G22" s="169" t="s">
        <v>319</v>
      </c>
      <c r="H22" s="169" t="s">
        <v>1490</v>
      </c>
      <c r="I22" s="192" t="str">
        <f t="shared" ref="I22:I85" si="5">A22&amp;F22</f>
        <v>00688321a</v>
      </c>
      <c r="J22" s="167" t="str">
        <f t="shared" ref="J22:J85" si="6">A22&amp;G22</f>
        <v>00688321026 02</v>
      </c>
      <c r="K22" s="5" t="s">
        <v>1096</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x14ac:dyDescent="0.2">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2">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2">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2">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2">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2">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2">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x14ac:dyDescent="0.2">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2">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2">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2">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2">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2">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2">
      <c r="A37" s="198" t="s">
        <v>681</v>
      </c>
      <c r="B37" s="204" t="str">
        <f>VLOOKUP(A37,Adr!A:B,2,FALSE)</f>
        <v>Slovenský atletický zväz</v>
      </c>
      <c r="C37" s="169" t="s">
        <v>1123</v>
      </c>
      <c r="D37" s="290">
        <v>1662560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2">
      <c r="A38" s="198" t="s">
        <v>681</v>
      </c>
      <c r="B38" s="204" t="str">
        <f>VLOOKUP(A38,Adr!A:B,2,FALSE)</f>
        <v>Slovenský atletický zväz</v>
      </c>
      <c r="C38" s="169" t="s">
        <v>1504</v>
      </c>
      <c r="D38" s="290">
        <v>80000</v>
      </c>
      <c r="E38" s="230">
        <v>0</v>
      </c>
      <c r="F38" s="166" t="s">
        <v>338</v>
      </c>
      <c r="G38" s="169" t="s">
        <v>319</v>
      </c>
      <c r="H38" s="169" t="s">
        <v>1490</v>
      </c>
      <c r="I38" s="192" t="str">
        <f t="shared" si="5"/>
        <v>36063835a</v>
      </c>
      <c r="J38" s="167" t="str">
        <f t="shared" si="6"/>
        <v>36063835026 02</v>
      </c>
      <c r="K38" s="5" t="s">
        <v>1124</v>
      </c>
      <c r="L38" s="167" t="str">
        <f t="shared" si="7"/>
        <v>36063835026 02K</v>
      </c>
      <c r="M38" s="5" t="str">
        <f t="shared" si="8"/>
        <v>Slovenský atletický zväzaKatletika - kapitálové transfery</v>
      </c>
      <c r="N38" s="3" t="str">
        <f t="shared" si="9"/>
        <v>36063835aK</v>
      </c>
    </row>
    <row r="39" spans="1:14" x14ac:dyDescent="0.2">
      <c r="A39" s="182" t="s">
        <v>689</v>
      </c>
      <c r="B39" s="204" t="str">
        <f>VLOOKUP(A39,Adr!A:B,2,FALSE)</f>
        <v>Slovenský biliardový zväz</v>
      </c>
      <c r="C39" s="185" t="s">
        <v>1125</v>
      </c>
      <c r="D39" s="289">
        <v>25534</v>
      </c>
      <c r="E39" s="173">
        <v>0</v>
      </c>
      <c r="F39" s="166" t="s">
        <v>338</v>
      </c>
      <c r="G39" s="169" t="s">
        <v>319</v>
      </c>
      <c r="H39" s="169" t="s">
        <v>1058</v>
      </c>
      <c r="I39" s="192" t="str">
        <f t="shared" si="5"/>
        <v>31753825a</v>
      </c>
      <c r="J39" s="167" t="str">
        <f t="shared" si="6"/>
        <v>31753825026 02</v>
      </c>
      <c r="K39" s="5" t="s">
        <v>1126</v>
      </c>
      <c r="L39" s="167" t="str">
        <f t="shared" si="7"/>
        <v>31753825026 02B</v>
      </c>
      <c r="M39" s="5" t="str">
        <f t="shared" si="8"/>
        <v>Slovenský biliardový zväzaBbiliard - bežné transfery</v>
      </c>
      <c r="N39" s="3" t="str">
        <f t="shared" si="9"/>
        <v>31753825aB</v>
      </c>
    </row>
    <row r="40" spans="1:14" x14ac:dyDescent="0.2">
      <c r="A40" s="166" t="s">
        <v>692</v>
      </c>
      <c r="B40" s="204" t="str">
        <f>VLOOKUP(A40,Adr!A:B,2,FALSE)</f>
        <v>Slovenský bowlingový zväz</v>
      </c>
      <c r="C40" s="185" t="s">
        <v>1127</v>
      </c>
      <c r="D40" s="289">
        <v>30910</v>
      </c>
      <c r="E40" s="230">
        <v>0</v>
      </c>
      <c r="F40" s="166" t="s">
        <v>338</v>
      </c>
      <c r="G40" s="169" t="s">
        <v>319</v>
      </c>
      <c r="H40" s="169" t="s">
        <v>1058</v>
      </c>
      <c r="I40" s="192" t="str">
        <f t="shared" si="5"/>
        <v>36128147a</v>
      </c>
      <c r="J40" s="167" t="str">
        <f t="shared" si="6"/>
        <v>36128147026 02</v>
      </c>
      <c r="K40" s="5" t="s">
        <v>1128</v>
      </c>
      <c r="L40" s="167" t="str">
        <f t="shared" si="7"/>
        <v>36128147026 02B</v>
      </c>
      <c r="M40" s="5" t="str">
        <f t="shared" si="8"/>
        <v>Slovenský bowlingový zväzaBbowling - bežné transfery</v>
      </c>
      <c r="N40" s="3" t="str">
        <f t="shared" si="9"/>
        <v>36128147aB</v>
      </c>
    </row>
    <row r="41" spans="1:14" x14ac:dyDescent="0.2">
      <c r="A41" s="202" t="s">
        <v>700</v>
      </c>
      <c r="B41" s="204" t="str">
        <f>VLOOKUP(A41,Adr!A:B,2,FALSE)</f>
        <v>Slovenský bridžový zväz</v>
      </c>
      <c r="C41" s="185" t="s">
        <v>1129</v>
      </c>
      <c r="D41" s="289">
        <v>15790</v>
      </c>
      <c r="E41" s="173">
        <v>0</v>
      </c>
      <c r="F41" s="166" t="s">
        <v>338</v>
      </c>
      <c r="G41" s="169" t="s">
        <v>319</v>
      </c>
      <c r="H41" s="169" t="s">
        <v>1058</v>
      </c>
      <c r="I41" s="192" t="str">
        <f t="shared" si="5"/>
        <v>31770908a</v>
      </c>
      <c r="J41" s="167" t="str">
        <f t="shared" si="6"/>
        <v>31770908026 02</v>
      </c>
      <c r="K41" s="5" t="s">
        <v>1130</v>
      </c>
      <c r="L41" s="167" t="str">
        <f t="shared" si="7"/>
        <v>31770908026 02B</v>
      </c>
      <c r="M41" s="5" t="str">
        <f t="shared" si="8"/>
        <v>Slovenský bridžový zväzaBbridž - bežné transfery</v>
      </c>
      <c r="N41" s="3" t="str">
        <f t="shared" si="9"/>
        <v>31770908aB</v>
      </c>
    </row>
    <row r="42" spans="1:14" x14ac:dyDescent="0.2">
      <c r="A42" s="198" t="s">
        <v>707</v>
      </c>
      <c r="B42" s="204" t="str">
        <f>VLOOKUP(A42,Adr!A:B,2,FALSE)</f>
        <v>Slovenský curlingový zväz</v>
      </c>
      <c r="C42" s="169" t="s">
        <v>1131</v>
      </c>
      <c r="D42" s="290">
        <v>20196</v>
      </c>
      <c r="E42" s="230">
        <v>0</v>
      </c>
      <c r="F42" s="166" t="s">
        <v>338</v>
      </c>
      <c r="G42" s="169" t="s">
        <v>319</v>
      </c>
      <c r="H42" s="169" t="s">
        <v>1058</v>
      </c>
      <c r="I42" s="192" t="str">
        <f t="shared" si="5"/>
        <v>37841866a</v>
      </c>
      <c r="J42" s="167" t="str">
        <f t="shared" si="6"/>
        <v>37841866026 02</v>
      </c>
      <c r="K42" s="5" t="s">
        <v>1132</v>
      </c>
      <c r="L42" s="167" t="str">
        <f t="shared" si="7"/>
        <v>37841866026 02B</v>
      </c>
      <c r="M42" s="5" t="str">
        <f t="shared" si="8"/>
        <v>Slovenský curlingový zväzaBcurling - bežné transfery</v>
      </c>
      <c r="N42" s="3" t="str">
        <f t="shared" si="9"/>
        <v>37841866aB</v>
      </c>
    </row>
    <row r="43" spans="1:14" x14ac:dyDescent="0.2">
      <c r="A43" s="202" t="s">
        <v>716</v>
      </c>
      <c r="B43" s="204" t="str">
        <f>VLOOKUP(A43,Adr!A:B,2,FALSE)</f>
        <v>Slovenský futbalový zväz</v>
      </c>
      <c r="C43" s="169" t="s">
        <v>1133</v>
      </c>
      <c r="D43" s="290">
        <v>6410956</v>
      </c>
      <c r="E43" s="173">
        <v>0</v>
      </c>
      <c r="F43" s="166" t="s">
        <v>338</v>
      </c>
      <c r="G43" s="169" t="s">
        <v>319</v>
      </c>
      <c r="H43" s="169" t="s">
        <v>1058</v>
      </c>
      <c r="I43" s="192" t="str">
        <f t="shared" si="5"/>
        <v>00687308a</v>
      </c>
      <c r="J43" s="167" t="str">
        <f t="shared" si="6"/>
        <v>00687308026 02</v>
      </c>
      <c r="K43" s="5" t="s">
        <v>1134</v>
      </c>
      <c r="L43" s="167" t="str">
        <f t="shared" si="7"/>
        <v>00687308026 02B</v>
      </c>
      <c r="M43" s="5" t="str">
        <f t="shared" si="8"/>
        <v>Slovenský futbalový zväzaBfutbal - bežné transfery</v>
      </c>
      <c r="N43" s="3" t="str">
        <f t="shared" si="9"/>
        <v>00687308aB</v>
      </c>
    </row>
    <row r="44" spans="1:14" x14ac:dyDescent="0.2">
      <c r="A44" s="202" t="s">
        <v>716</v>
      </c>
      <c r="B44" s="204" t="str">
        <f>VLOOKUP(A44,Adr!A:B,2,FALSE)</f>
        <v>Slovenský futbalový zväz</v>
      </c>
      <c r="C44" s="169" t="s">
        <v>1493</v>
      </c>
      <c r="D44" s="290">
        <v>300000</v>
      </c>
      <c r="E44" s="230">
        <v>0</v>
      </c>
      <c r="F44" s="166" t="s">
        <v>338</v>
      </c>
      <c r="G44" s="169" t="s">
        <v>319</v>
      </c>
      <c r="H44" s="169" t="s">
        <v>1490</v>
      </c>
      <c r="I44" s="192" t="str">
        <f t="shared" si="5"/>
        <v>00687308a</v>
      </c>
      <c r="J44" s="167" t="str">
        <f t="shared" si="6"/>
        <v>00687308026 02</v>
      </c>
      <c r="K44" s="5" t="s">
        <v>1134</v>
      </c>
      <c r="L44" s="167" t="str">
        <f t="shared" si="7"/>
        <v>00687308026 02K</v>
      </c>
      <c r="M44" s="5" t="str">
        <f t="shared" si="8"/>
        <v>Slovenský futbalový zväzaKfutbal - kapitálové transfery</v>
      </c>
      <c r="N44" s="3" t="str">
        <f t="shared" si="9"/>
        <v>00687308aK</v>
      </c>
    </row>
    <row r="45" spans="1:14" x14ac:dyDescent="0.2">
      <c r="A45" s="198" t="s">
        <v>724</v>
      </c>
      <c r="B45" s="204" t="str">
        <f>VLOOKUP(A45,Adr!A:B,2,FALSE)</f>
        <v>Slovenský horolezecký spolok JAMES</v>
      </c>
      <c r="C45" s="169" t="s">
        <v>1135</v>
      </c>
      <c r="D45" s="290">
        <v>63426</v>
      </c>
      <c r="E45" s="173">
        <v>0</v>
      </c>
      <c r="F45" s="166" t="s">
        <v>338</v>
      </c>
      <c r="G45" s="169" t="s">
        <v>319</v>
      </c>
      <c r="H45" s="169" t="s">
        <v>1058</v>
      </c>
      <c r="I45" s="192" t="str">
        <f t="shared" si="5"/>
        <v>00586455a</v>
      </c>
      <c r="J45" s="167" t="str">
        <f t="shared" si="6"/>
        <v>00586455026 02</v>
      </c>
      <c r="K45" s="5" t="s">
        <v>1136</v>
      </c>
      <c r="L45" s="167" t="str">
        <f t="shared" si="7"/>
        <v>00586455026 02B</v>
      </c>
      <c r="M45" s="5" t="str">
        <f t="shared" si="8"/>
        <v>Slovenský horolezecký spolok JAMESaBhorolezectvo - bežné transfery</v>
      </c>
      <c r="N45" s="3" t="str">
        <f t="shared" si="9"/>
        <v>00586455aB</v>
      </c>
    </row>
    <row r="46" spans="1:14" x14ac:dyDescent="0.2">
      <c r="A46" s="166" t="s">
        <v>724</v>
      </c>
      <c r="B46" s="204" t="str">
        <f>VLOOKUP(A46,Adr!A:B,2,FALSE)</f>
        <v>Slovenský horolezecký spolok JAMES</v>
      </c>
      <c r="C46" s="169" t="s">
        <v>1137</v>
      </c>
      <c r="D46" s="290">
        <v>27754</v>
      </c>
      <c r="E46" s="230">
        <v>0</v>
      </c>
      <c r="F46" s="166" t="s">
        <v>338</v>
      </c>
      <c r="G46" s="169" t="s">
        <v>319</v>
      </c>
      <c r="H46" s="169" t="s">
        <v>1058</v>
      </c>
      <c r="I46" s="192" t="str">
        <f t="shared" si="5"/>
        <v>00586455a</v>
      </c>
      <c r="J46" s="167" t="str">
        <f t="shared" si="6"/>
        <v>00586455026 02</v>
      </c>
      <c r="K46" s="5" t="s">
        <v>1138</v>
      </c>
      <c r="L46" s="167" t="str">
        <f t="shared" si="7"/>
        <v>00586455026 02B</v>
      </c>
      <c r="M46" s="5" t="str">
        <f t="shared" si="8"/>
        <v>Slovenský horolezecký spolok JAMESaBšportové lezenie - bežné transfery</v>
      </c>
      <c r="N46" s="3" t="str">
        <f t="shared" si="9"/>
        <v>00586455aB</v>
      </c>
    </row>
    <row r="47" spans="1:14" x14ac:dyDescent="0.2">
      <c r="A47" s="198" t="s">
        <v>730</v>
      </c>
      <c r="B47" s="204" t="str">
        <f>VLOOKUP(A47,Adr!A:B,2,FALSE)</f>
        <v>Slovenský krasokorčuliarsky zväz</v>
      </c>
      <c r="C47" s="169" t="s">
        <v>1139</v>
      </c>
      <c r="D47" s="290">
        <v>155148</v>
      </c>
      <c r="E47" s="173">
        <v>0</v>
      </c>
      <c r="F47" s="166" t="s">
        <v>338</v>
      </c>
      <c r="G47" s="169" t="s">
        <v>319</v>
      </c>
      <c r="H47" s="169" t="s">
        <v>1058</v>
      </c>
      <c r="I47" s="192" t="str">
        <f t="shared" si="5"/>
        <v>31805540a</v>
      </c>
      <c r="J47" s="167" t="str">
        <f t="shared" si="6"/>
        <v>31805540026 02</v>
      </c>
      <c r="K47" s="5" t="s">
        <v>1140</v>
      </c>
      <c r="L47" s="167" t="str">
        <f t="shared" si="7"/>
        <v>31805540026 02B</v>
      </c>
      <c r="M47" s="5" t="str">
        <f t="shared" si="8"/>
        <v>Slovenský krasokorčuliarsky zväzaBkrasokorčuľovanie - bežné transfery</v>
      </c>
      <c r="N47" s="3" t="str">
        <f t="shared" si="9"/>
        <v>31805540aB</v>
      </c>
    </row>
    <row r="48" spans="1:14" x14ac:dyDescent="0.2">
      <c r="A48" s="202" t="s">
        <v>738</v>
      </c>
      <c r="B48" s="204" t="str">
        <f>VLOOKUP(A48,Adr!A:B,2,FALSE)</f>
        <v>Slovenský lukostrelecký zväz</v>
      </c>
      <c r="C48" s="196" t="s">
        <v>1141</v>
      </c>
      <c r="D48" s="291">
        <v>120544</v>
      </c>
      <c r="E48" s="230">
        <v>0</v>
      </c>
      <c r="F48" s="166" t="s">
        <v>338</v>
      </c>
      <c r="G48" s="169" t="s">
        <v>319</v>
      </c>
      <c r="H48" s="169" t="s">
        <v>1058</v>
      </c>
      <c r="I48" s="192" t="str">
        <f t="shared" si="5"/>
        <v>30793009a</v>
      </c>
      <c r="J48" s="167" t="str">
        <f t="shared" si="6"/>
        <v>30793009026 02</v>
      </c>
      <c r="K48" s="5" t="s">
        <v>1142</v>
      </c>
      <c r="L48" s="167" t="str">
        <f t="shared" si="7"/>
        <v>30793009026 02B</v>
      </c>
      <c r="M48" s="5" t="str">
        <f t="shared" si="8"/>
        <v>Slovenský lukostrelecký zväzaBlukostreľba - bežné transfery</v>
      </c>
      <c r="N48" s="3" t="str">
        <f t="shared" si="9"/>
        <v>30793009aB</v>
      </c>
    </row>
    <row r="49" spans="1:14" x14ac:dyDescent="0.2">
      <c r="A49" s="198" t="s">
        <v>744</v>
      </c>
      <c r="B49" s="204" t="str">
        <f>VLOOKUP(A49,Adr!A:B,2,FALSE)</f>
        <v>Slovenský národný aeroklub generála Milana Rastislava Štefánika</v>
      </c>
      <c r="C49" s="169" t="s">
        <v>1143</v>
      </c>
      <c r="D49" s="290">
        <v>73878</v>
      </c>
      <c r="E49" s="173">
        <v>0</v>
      </c>
      <c r="F49" s="166" t="s">
        <v>338</v>
      </c>
      <c r="G49" s="169" t="s">
        <v>319</v>
      </c>
      <c r="H49" s="169" t="s">
        <v>1058</v>
      </c>
      <c r="I49" s="192" t="str">
        <f t="shared" si="5"/>
        <v>00677604a</v>
      </c>
      <c r="J49" s="167" t="str">
        <f t="shared" si="6"/>
        <v>00677604026 02</v>
      </c>
      <c r="K49" s="5" t="s">
        <v>1144</v>
      </c>
      <c r="L49" s="167" t="str">
        <f t="shared" si="7"/>
        <v>00677604026 02B</v>
      </c>
      <c r="M49" s="5" t="str">
        <f t="shared" si="8"/>
        <v>Slovenský národný aeroklub generála Milana Rastislava ŠtefánikaaBletecké športy - bežné transfery</v>
      </c>
      <c r="N49" s="3" t="str">
        <f t="shared" si="9"/>
        <v>00677604aB</v>
      </c>
    </row>
    <row r="50" spans="1:14" x14ac:dyDescent="0.2">
      <c r="A50" s="166" t="s">
        <v>761</v>
      </c>
      <c r="B50" s="204" t="str">
        <f>VLOOKUP(A50,Adr!A:B,2,FALSE)</f>
        <v>Slovenský rýchlokorčuliarsky zväz</v>
      </c>
      <c r="C50" s="196" t="s">
        <v>1145</v>
      </c>
      <c r="D50" s="291">
        <v>34600</v>
      </c>
      <c r="E50" s="230">
        <v>0</v>
      </c>
      <c r="F50" s="166" t="s">
        <v>338</v>
      </c>
      <c r="G50" s="169" t="s">
        <v>319</v>
      </c>
      <c r="H50" s="169" t="s">
        <v>1058</v>
      </c>
      <c r="I50" s="192" t="str">
        <f t="shared" si="5"/>
        <v>30688060a</v>
      </c>
      <c r="J50" s="167" t="str">
        <f t="shared" si="6"/>
        <v>30688060026 02</v>
      </c>
      <c r="K50" s="5" t="s">
        <v>1146</v>
      </c>
      <c r="L50" s="167" t="str">
        <f t="shared" si="7"/>
        <v>30688060026 02B</v>
      </c>
      <c r="M50" s="5" t="str">
        <f t="shared" si="8"/>
        <v>Slovenský rýchlokorčuliarsky zväzaBrýchlokorčuľovanie - bežné transfery</v>
      </c>
      <c r="N50" s="3" t="str">
        <f t="shared" si="9"/>
        <v>30688060aB</v>
      </c>
    </row>
    <row r="51" spans="1:14" x14ac:dyDescent="0.2">
      <c r="A51" s="202" t="s">
        <v>768</v>
      </c>
      <c r="B51" s="204" t="str">
        <f>VLOOKUP(A51,Adr!A:B,2,FALSE)</f>
        <v>Slovenský stolnotenisový zväz</v>
      </c>
      <c r="C51" s="169" t="s">
        <v>1147</v>
      </c>
      <c r="D51" s="290">
        <v>730890</v>
      </c>
      <c r="E51" s="173">
        <v>0</v>
      </c>
      <c r="F51" s="166" t="s">
        <v>338</v>
      </c>
      <c r="G51" s="169" t="s">
        <v>319</v>
      </c>
      <c r="H51" s="169" t="s">
        <v>1058</v>
      </c>
      <c r="I51" s="192" t="str">
        <f t="shared" si="5"/>
        <v>30806836a</v>
      </c>
      <c r="J51" s="167" t="str">
        <f t="shared" si="6"/>
        <v>30806836026 02</v>
      </c>
      <c r="K51" s="5" t="s">
        <v>1148</v>
      </c>
      <c r="L51" s="167" t="str">
        <f t="shared" si="7"/>
        <v>30806836026 02B</v>
      </c>
      <c r="M51" s="5" t="str">
        <f t="shared" si="8"/>
        <v>Slovenský stolnotenisový zväzaBstolný tenis - bežné transfery</v>
      </c>
      <c r="N51" s="3" t="str">
        <f t="shared" si="9"/>
        <v>30806836aB</v>
      </c>
    </row>
    <row r="52" spans="1:14" x14ac:dyDescent="0.2">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x14ac:dyDescent="0.2">
      <c r="A53" s="198" t="s">
        <v>777</v>
      </c>
      <c r="B53" s="204" t="str">
        <f>VLOOKUP(A53,Adr!A:B,2,FALSE)</f>
        <v>SLOVENSKÝ STRELECKÝ ZVÄZ</v>
      </c>
      <c r="C53" s="196" t="s">
        <v>1494</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x14ac:dyDescent="0.2">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x14ac:dyDescent="0.2">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x14ac:dyDescent="0.2">
      <c r="A56" s="202" t="s">
        <v>804</v>
      </c>
      <c r="B56" s="204" t="str">
        <f>VLOOKUP(A56,Adr!A:B,2,FALSE)</f>
        <v>Slovenský tenisový zväz</v>
      </c>
      <c r="C56" s="185" t="s">
        <v>1155</v>
      </c>
      <c r="D56" s="289">
        <v>2366098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x14ac:dyDescent="0.2">
      <c r="A57" s="178" t="s">
        <v>812</v>
      </c>
      <c r="B57" s="204" t="str">
        <f>VLOOKUP(A57,Adr!A:B,2,FALSE)</f>
        <v>Slovenský veslársky zväz</v>
      </c>
      <c r="C57" s="185" t="s">
        <v>1157</v>
      </c>
      <c r="D57" s="289">
        <v>35552</v>
      </c>
      <c r="E57" s="230">
        <v>0</v>
      </c>
      <c r="F57" s="166" t="s">
        <v>338</v>
      </c>
      <c r="G57" s="169" t="s">
        <v>319</v>
      </c>
      <c r="H57" s="169" t="s">
        <v>1058</v>
      </c>
      <c r="I57" s="192" t="str">
        <f t="shared" si="5"/>
        <v>00688304a</v>
      </c>
      <c r="J57" s="167" t="str">
        <f t="shared" si="6"/>
        <v>00688304026 02</v>
      </c>
      <c r="K57" s="5" t="s">
        <v>1158</v>
      </c>
      <c r="L57" s="167" t="str">
        <f t="shared" si="7"/>
        <v>00688304026 02B</v>
      </c>
      <c r="M57" s="5" t="str">
        <f t="shared" si="8"/>
        <v>Slovenský veslársky zväzaBveslovanie - bežné transfery</v>
      </c>
      <c r="N57" s="3" t="str">
        <f t="shared" si="9"/>
        <v>00688304aB</v>
      </c>
    </row>
    <row r="58" spans="1:14" x14ac:dyDescent="0.2">
      <c r="A58" s="198" t="s">
        <v>821</v>
      </c>
      <c r="B58" s="204" t="str">
        <f>VLOOKUP(A58,Adr!A:B,2,FALSE)</f>
        <v>SLOVENSKÝ ZÁPASNÍCKY ZVÄZ</v>
      </c>
      <c r="C58" s="169" t="s">
        <v>1159</v>
      </c>
      <c r="D58" s="291">
        <v>173268</v>
      </c>
      <c r="E58" s="173">
        <v>0</v>
      </c>
      <c r="F58" s="166" t="s">
        <v>338</v>
      </c>
      <c r="G58" s="169" t="s">
        <v>319</v>
      </c>
      <c r="H58" s="169" t="s">
        <v>1058</v>
      </c>
      <c r="I58" s="192" t="str">
        <f t="shared" si="5"/>
        <v>31791981a</v>
      </c>
      <c r="J58" s="167" t="str">
        <f t="shared" si="6"/>
        <v>31791981026 02</v>
      </c>
      <c r="K58" s="5" t="s">
        <v>1160</v>
      </c>
      <c r="L58" s="167" t="str">
        <f t="shared" si="7"/>
        <v>31791981026 02B</v>
      </c>
      <c r="M58" s="5" t="str">
        <f t="shared" si="8"/>
        <v>SLOVENSKÝ ZÁPASNÍCKY ZVÄZaBzápasenie - bežné transfery</v>
      </c>
      <c r="N58" s="3" t="str">
        <f t="shared" si="9"/>
        <v>31791981aB</v>
      </c>
    </row>
    <row r="59" spans="1:14" x14ac:dyDescent="0.2">
      <c r="A59" s="198" t="s">
        <v>828</v>
      </c>
      <c r="B59" s="204" t="str">
        <f>VLOOKUP(A59,Adr!A:B,2,FALSE)</f>
        <v>Slovenský zväz bedmintonu</v>
      </c>
      <c r="C59" s="185" t="s">
        <v>1161</v>
      </c>
      <c r="D59" s="290">
        <v>239696</v>
      </c>
      <c r="E59" s="230">
        <v>0</v>
      </c>
      <c r="F59" s="166" t="s">
        <v>338</v>
      </c>
      <c r="G59" s="169" t="s">
        <v>319</v>
      </c>
      <c r="H59" s="169" t="s">
        <v>1058</v>
      </c>
      <c r="I59" s="192" t="str">
        <f t="shared" si="5"/>
        <v>30811546a</v>
      </c>
      <c r="J59" s="167" t="str">
        <f t="shared" si="6"/>
        <v>30811546026 02</v>
      </c>
      <c r="K59" s="5" t="s">
        <v>1162</v>
      </c>
      <c r="L59" s="167" t="str">
        <f t="shared" si="7"/>
        <v>30811546026 02B</v>
      </c>
      <c r="M59" s="5" t="str">
        <f t="shared" si="8"/>
        <v>Slovenský zväz bedmintonuaBbedminton - bežné transfery</v>
      </c>
      <c r="N59" s="3" t="str">
        <f t="shared" si="9"/>
        <v>30811546aB</v>
      </c>
    </row>
    <row r="60" spans="1:14" x14ac:dyDescent="0.2">
      <c r="A60" s="182" t="s">
        <v>837</v>
      </c>
      <c r="B60" s="204" t="str">
        <f>VLOOKUP(A60,Adr!A:B,2,FALSE)</f>
        <v>Slovenský zväz biatlonu</v>
      </c>
      <c r="C60" s="185" t="s">
        <v>1163</v>
      </c>
      <c r="D60" s="289">
        <v>246030</v>
      </c>
      <c r="E60" s="173">
        <v>0</v>
      </c>
      <c r="F60" s="166" t="s">
        <v>338</v>
      </c>
      <c r="G60" s="169" t="s">
        <v>319</v>
      </c>
      <c r="H60" s="169" t="s">
        <v>1058</v>
      </c>
      <c r="I60" s="192" t="str">
        <f t="shared" si="5"/>
        <v>35656743a</v>
      </c>
      <c r="J60" s="167" t="str">
        <f t="shared" si="6"/>
        <v>35656743026 02</v>
      </c>
      <c r="K60" s="5" t="s">
        <v>1164</v>
      </c>
      <c r="L60" s="167" t="str">
        <f t="shared" si="7"/>
        <v>35656743026 02B</v>
      </c>
      <c r="M60" s="5" t="str">
        <f t="shared" si="8"/>
        <v>Slovenský zväz biatlonuaBbiatlon - bežné transfery</v>
      </c>
      <c r="N60" s="3" t="str">
        <f t="shared" si="9"/>
        <v>35656743aB</v>
      </c>
    </row>
    <row r="61" spans="1:14" x14ac:dyDescent="0.2">
      <c r="A61" s="182" t="s">
        <v>837</v>
      </c>
      <c r="B61" s="204" t="str">
        <f>VLOOKUP(A61,Adr!A:B,2,FALSE)</f>
        <v>Slovenský zväz biatlonu</v>
      </c>
      <c r="C61" s="185" t="s">
        <v>1495</v>
      </c>
      <c r="D61" s="289">
        <v>76600</v>
      </c>
      <c r="E61" s="230">
        <v>0</v>
      </c>
      <c r="F61" s="166" t="s">
        <v>338</v>
      </c>
      <c r="G61" s="169" t="s">
        <v>319</v>
      </c>
      <c r="H61" s="169" t="s">
        <v>1490</v>
      </c>
      <c r="I61" s="192" t="str">
        <f t="shared" si="5"/>
        <v>35656743a</v>
      </c>
      <c r="J61" s="167" t="str">
        <f t="shared" si="6"/>
        <v>35656743026 02</v>
      </c>
      <c r="K61" s="5" t="s">
        <v>1164</v>
      </c>
      <c r="L61" s="167" t="str">
        <f t="shared" si="7"/>
        <v>35656743026 02K</v>
      </c>
      <c r="M61" s="5" t="str">
        <f t="shared" si="8"/>
        <v>Slovenský zväz biatlonuaKbiatlon - kapitálové transfery</v>
      </c>
      <c r="N61" s="3" t="str">
        <f t="shared" si="9"/>
        <v>35656743aK</v>
      </c>
    </row>
    <row r="62" spans="1:14" x14ac:dyDescent="0.2">
      <c r="A62" s="166" t="s">
        <v>846</v>
      </c>
      <c r="B62" s="204" t="str">
        <f>VLOOKUP(A62,Adr!A:B,2,FALSE)</f>
        <v>Slovenský zväz bobistov</v>
      </c>
      <c r="C62" s="196" t="s">
        <v>1165</v>
      </c>
      <c r="D62" s="289">
        <v>36270</v>
      </c>
      <c r="E62" s="173">
        <v>0</v>
      </c>
      <c r="F62" s="166" t="s">
        <v>338</v>
      </c>
      <c r="G62" s="169" t="s">
        <v>319</v>
      </c>
      <c r="H62" s="169" t="s">
        <v>1058</v>
      </c>
      <c r="I62" s="192" t="str">
        <f t="shared" si="5"/>
        <v>36067580a</v>
      </c>
      <c r="J62" s="167" t="str">
        <f t="shared" si="6"/>
        <v>36067580026 02</v>
      </c>
      <c r="K62" s="5" t="s">
        <v>1166</v>
      </c>
      <c r="L62" s="167" t="str">
        <f t="shared" si="7"/>
        <v>36067580026 02B</v>
      </c>
      <c r="M62" s="5" t="str">
        <f t="shared" si="8"/>
        <v>Slovenský zväz bobistovaBboby a skeleton - bežné transfery</v>
      </c>
      <c r="N62" s="3" t="str">
        <f t="shared" si="9"/>
        <v>36067580aB</v>
      </c>
    </row>
    <row r="63" spans="1:14" x14ac:dyDescent="0.2">
      <c r="A63" s="202" t="s">
        <v>855</v>
      </c>
      <c r="B63" s="204" t="str">
        <f>VLOOKUP(A63,Adr!A:B,2,FALSE)</f>
        <v>Slovenský zväz cyklistiky</v>
      </c>
      <c r="C63" s="185" t="s">
        <v>1167</v>
      </c>
      <c r="D63" s="291">
        <v>1259216</v>
      </c>
      <c r="E63" s="230">
        <v>0</v>
      </c>
      <c r="F63" s="166" t="s">
        <v>338</v>
      </c>
      <c r="G63" s="169" t="s">
        <v>319</v>
      </c>
      <c r="H63" s="169" t="s">
        <v>1058</v>
      </c>
      <c r="I63" s="192" t="str">
        <f t="shared" si="5"/>
        <v>00684112a</v>
      </c>
      <c r="J63" s="167" t="str">
        <f t="shared" si="6"/>
        <v>00684112026 02</v>
      </c>
      <c r="K63" s="5" t="s">
        <v>1168</v>
      </c>
      <c r="L63" s="167" t="str">
        <f t="shared" si="7"/>
        <v>00684112026 02B</v>
      </c>
      <c r="M63" s="5" t="str">
        <f t="shared" si="8"/>
        <v>Slovenský zväz cyklistikyaBcyklistika - bežné transfery</v>
      </c>
      <c r="N63" s="3" t="str">
        <f t="shared" si="9"/>
        <v>00684112aB</v>
      </c>
    </row>
    <row r="64" spans="1:14" x14ac:dyDescent="0.2">
      <c r="A64" s="202" t="s">
        <v>864</v>
      </c>
      <c r="B64" s="204" t="str">
        <f>VLOOKUP(A64,Adr!A:B,2,FALSE)</f>
        <v>Slovenský zväz dráhového golfu</v>
      </c>
      <c r="C64" s="185" t="s">
        <v>1169</v>
      </c>
      <c r="D64" s="291">
        <v>17224</v>
      </c>
      <c r="E64" s="173">
        <v>0</v>
      </c>
      <c r="F64" s="166" t="s">
        <v>338</v>
      </c>
      <c r="G64" s="169" t="s">
        <v>319</v>
      </c>
      <c r="H64" s="169" t="s">
        <v>1058</v>
      </c>
      <c r="I64" s="192" t="str">
        <f t="shared" si="5"/>
        <v>31806431a</v>
      </c>
      <c r="J64" s="167" t="str">
        <f t="shared" si="6"/>
        <v>31806431026 02</v>
      </c>
      <c r="K64" s="5" t="s">
        <v>1170</v>
      </c>
      <c r="L64" s="167" t="str">
        <f t="shared" si="7"/>
        <v>31806431026 02B</v>
      </c>
      <c r="M64" s="5" t="str">
        <f t="shared" si="8"/>
        <v>Slovenský zväz dráhového golfuaBdráhový golf - bežné transfery</v>
      </c>
      <c r="N64" s="3" t="str">
        <f t="shared" si="9"/>
        <v>31806431aB</v>
      </c>
    </row>
    <row r="65" spans="1:14" x14ac:dyDescent="0.2">
      <c r="A65" s="198" t="s">
        <v>871</v>
      </c>
      <c r="B65" s="204" t="str">
        <f>VLOOKUP(A65,Adr!A:B,2,FALSE)</f>
        <v>Slovenský zväz florbalu</v>
      </c>
      <c r="C65" s="169" t="s">
        <v>1171</v>
      </c>
      <c r="D65" s="291">
        <v>463736</v>
      </c>
      <c r="E65" s="230">
        <v>0</v>
      </c>
      <c r="F65" s="166" t="s">
        <v>338</v>
      </c>
      <c r="G65" s="169" t="s">
        <v>319</v>
      </c>
      <c r="H65" s="169" t="s">
        <v>1058</v>
      </c>
      <c r="I65" s="192" t="str">
        <f t="shared" si="5"/>
        <v>31795421a</v>
      </c>
      <c r="J65" s="167" t="str">
        <f t="shared" si="6"/>
        <v>31795421026 02</v>
      </c>
      <c r="K65" s="5" t="s">
        <v>1172</v>
      </c>
      <c r="L65" s="167" t="str">
        <f t="shared" si="7"/>
        <v>31795421026 02B</v>
      </c>
      <c r="M65" s="5" t="str">
        <f t="shared" si="8"/>
        <v>Slovenský zväz florbaluaBflorbal - bežné transfery</v>
      </c>
      <c r="N65" s="3" t="str">
        <f t="shared" si="9"/>
        <v>31795421aB</v>
      </c>
    </row>
    <row r="66" spans="1:14" x14ac:dyDescent="0.2">
      <c r="A66" s="166" t="s">
        <v>878</v>
      </c>
      <c r="B66" s="204" t="str">
        <f>VLOOKUP(A66,Adr!A:B,2,FALSE)</f>
        <v>Slovenský zväz hádzanej</v>
      </c>
      <c r="C66" s="169" t="s">
        <v>1173</v>
      </c>
      <c r="D66" s="290">
        <v>1127740</v>
      </c>
      <c r="E66" s="173">
        <v>0</v>
      </c>
      <c r="F66" s="166" t="s">
        <v>338</v>
      </c>
      <c r="G66" s="169" t="s">
        <v>319</v>
      </c>
      <c r="H66" s="169" t="s">
        <v>1058</v>
      </c>
      <c r="I66" s="192" t="str">
        <f t="shared" si="5"/>
        <v>30774772a</v>
      </c>
      <c r="J66" s="167" t="str">
        <f t="shared" si="6"/>
        <v>30774772026 02</v>
      </c>
      <c r="K66" s="5" t="s">
        <v>1174</v>
      </c>
      <c r="L66" s="167" t="str">
        <f t="shared" si="7"/>
        <v>30774772026 02B</v>
      </c>
      <c r="M66" s="5" t="str">
        <f t="shared" si="8"/>
        <v>Slovenský zväz hádzanejaBhádzaná - bežné transfery</v>
      </c>
      <c r="N66" s="3" t="str">
        <f t="shared" si="9"/>
        <v>30774772aB</v>
      </c>
    </row>
    <row r="67" spans="1:14" x14ac:dyDescent="0.2">
      <c r="A67" s="166" t="s">
        <v>885</v>
      </c>
      <c r="B67" s="204" t="str">
        <f>VLOOKUP(A67,Adr!A:B,2,FALSE)</f>
        <v>Slovenský zväz jachtingu</v>
      </c>
      <c r="C67" s="185" t="s">
        <v>1175</v>
      </c>
      <c r="D67" s="291">
        <v>45922</v>
      </c>
      <c r="E67" s="230">
        <v>0</v>
      </c>
      <c r="F67" s="166" t="s">
        <v>338</v>
      </c>
      <c r="G67" s="169" t="s">
        <v>319</v>
      </c>
      <c r="H67" s="169" t="s">
        <v>1058</v>
      </c>
      <c r="I67" s="192" t="str">
        <f t="shared" si="5"/>
        <v>30793211a</v>
      </c>
      <c r="J67" s="167" t="str">
        <f t="shared" si="6"/>
        <v>30793211026 02</v>
      </c>
      <c r="K67" s="5" t="s">
        <v>1176</v>
      </c>
      <c r="L67" s="167" t="str">
        <f t="shared" si="7"/>
        <v>30793211026 02B</v>
      </c>
      <c r="M67" s="5" t="str">
        <f t="shared" si="8"/>
        <v>Slovenský zväz jachtinguaBjachting - bežné transfery</v>
      </c>
      <c r="N67" s="3" t="str">
        <f t="shared" si="9"/>
        <v>30793211aB</v>
      </c>
    </row>
    <row r="68" spans="1:14" x14ac:dyDescent="0.2">
      <c r="A68" s="178" t="s">
        <v>892</v>
      </c>
      <c r="B68" s="204" t="str">
        <f>VLOOKUP(A68,Adr!A:B,2,FALSE)</f>
        <v>Slovenský zväz Judo</v>
      </c>
      <c r="C68" s="196" t="s">
        <v>1177</v>
      </c>
      <c r="D68" s="289">
        <v>129672</v>
      </c>
      <c r="E68" s="173">
        <v>0</v>
      </c>
      <c r="F68" s="166" t="s">
        <v>338</v>
      </c>
      <c r="G68" s="169" t="s">
        <v>319</v>
      </c>
      <c r="H68" s="169" t="s">
        <v>1058</v>
      </c>
      <c r="I68" s="192" t="str">
        <f t="shared" si="5"/>
        <v>17308518a</v>
      </c>
      <c r="J68" s="167" t="str">
        <f t="shared" si="6"/>
        <v>17308518026 02</v>
      </c>
      <c r="K68" s="5" t="s">
        <v>1178</v>
      </c>
      <c r="L68" s="167" t="str">
        <f t="shared" si="7"/>
        <v>17308518026 02B</v>
      </c>
      <c r="M68" s="5" t="str">
        <f t="shared" si="8"/>
        <v>Slovenský zväz JudoaBjudo - bežné transfery</v>
      </c>
      <c r="N68" s="3" t="str">
        <f t="shared" si="9"/>
        <v>17308518aB</v>
      </c>
    </row>
    <row r="69" spans="1:14" x14ac:dyDescent="0.2">
      <c r="A69" s="202" t="s">
        <v>899</v>
      </c>
      <c r="B69" s="204" t="str">
        <f>VLOOKUP(A69,Adr!A:B,2,FALSE)</f>
        <v>Slovenský Zväz Karate</v>
      </c>
      <c r="C69" s="196" t="s">
        <v>1179</v>
      </c>
      <c r="D69" s="291">
        <v>480058</v>
      </c>
      <c r="E69" s="230">
        <v>0</v>
      </c>
      <c r="F69" s="166" t="s">
        <v>338</v>
      </c>
      <c r="G69" s="169" t="s">
        <v>319</v>
      </c>
      <c r="H69" s="169" t="s">
        <v>1058</v>
      </c>
      <c r="I69" s="192" t="str">
        <f t="shared" si="5"/>
        <v>30811571a</v>
      </c>
      <c r="J69" s="167" t="str">
        <f t="shared" si="6"/>
        <v>30811571026 02</v>
      </c>
      <c r="K69" s="5" t="s">
        <v>1180</v>
      </c>
      <c r="L69" s="167" t="str">
        <f t="shared" si="7"/>
        <v>30811571026 02B</v>
      </c>
      <c r="M69" s="5" t="str">
        <f t="shared" si="8"/>
        <v>Slovenský Zväz KarateaBkarate - bežné transfery</v>
      </c>
      <c r="N69" s="3" t="str">
        <f t="shared" si="9"/>
        <v>30811571aB</v>
      </c>
    </row>
    <row r="70" spans="1:14" x14ac:dyDescent="0.2">
      <c r="A70" s="202" t="s">
        <v>899</v>
      </c>
      <c r="B70" s="204" t="str">
        <f>VLOOKUP(A70,Adr!A:B,2,FALSE)</f>
        <v>Slovenský Zväz Karate</v>
      </c>
      <c r="C70" s="196" t="s">
        <v>1496</v>
      </c>
      <c r="D70" s="291">
        <v>30000</v>
      </c>
      <c r="E70" s="173">
        <v>0</v>
      </c>
      <c r="F70" s="166" t="s">
        <v>338</v>
      </c>
      <c r="G70" s="169" t="s">
        <v>319</v>
      </c>
      <c r="H70" s="169" t="s">
        <v>1490</v>
      </c>
      <c r="I70" s="192" t="str">
        <f t="shared" si="5"/>
        <v>30811571a</v>
      </c>
      <c r="J70" s="167" t="str">
        <f t="shared" si="6"/>
        <v>30811571026 02</v>
      </c>
      <c r="K70" s="5" t="s">
        <v>1180</v>
      </c>
      <c r="L70" s="167" t="str">
        <f t="shared" si="7"/>
        <v>30811571026 02K</v>
      </c>
      <c r="M70" s="5" t="str">
        <f t="shared" si="8"/>
        <v>Slovenský Zväz KarateaKkarate - kapitálové transfery</v>
      </c>
      <c r="N70" s="3" t="str">
        <f t="shared" si="9"/>
        <v>30811571aK</v>
      </c>
    </row>
    <row r="71" spans="1:14" x14ac:dyDescent="0.2">
      <c r="A71" s="198" t="s">
        <v>906</v>
      </c>
      <c r="B71" s="204" t="str">
        <f>VLOOKUP(A71,Adr!A:B,2,FALSE)</f>
        <v>Slovenský zväz kickboxu</v>
      </c>
      <c r="C71" s="185" t="s">
        <v>1181</v>
      </c>
      <c r="D71" s="291">
        <v>77606</v>
      </c>
      <c r="E71" s="230">
        <v>0</v>
      </c>
      <c r="F71" s="166" t="s">
        <v>338</v>
      </c>
      <c r="G71" s="169" t="s">
        <v>319</v>
      </c>
      <c r="H71" s="169" t="s">
        <v>1058</v>
      </c>
      <c r="I71" s="192" t="str">
        <f t="shared" si="5"/>
        <v>31119247a</v>
      </c>
      <c r="J71" s="167" t="str">
        <f t="shared" si="6"/>
        <v>31119247026 02</v>
      </c>
      <c r="K71" s="5" t="s">
        <v>1182</v>
      </c>
      <c r="L71" s="167" t="str">
        <f t="shared" si="7"/>
        <v>31119247026 02B</v>
      </c>
      <c r="M71" s="5" t="str">
        <f t="shared" si="8"/>
        <v>Slovenský zväz kickboxuaBkickbox - bežné transfery</v>
      </c>
      <c r="N71" s="3" t="str">
        <f t="shared" si="9"/>
        <v>31119247aB</v>
      </c>
    </row>
    <row r="72" spans="1:14" x14ac:dyDescent="0.2">
      <c r="A72" s="166" t="s">
        <v>911</v>
      </c>
      <c r="B72" s="204" t="str">
        <f>VLOOKUP(A72,Adr!A:B,2,FALSE)</f>
        <v>Slovenský zväz ľadového hokeja</v>
      </c>
      <c r="C72" s="196" t="s">
        <v>1183</v>
      </c>
      <c r="D72" s="289">
        <v>5031908</v>
      </c>
      <c r="E72" s="173">
        <v>0</v>
      </c>
      <c r="F72" s="166" t="s">
        <v>338</v>
      </c>
      <c r="G72" s="169" t="s">
        <v>319</v>
      </c>
      <c r="H72" s="169" t="s">
        <v>1058</v>
      </c>
      <c r="I72" s="192" t="str">
        <f t="shared" si="5"/>
        <v>30845386a</v>
      </c>
      <c r="J72" s="167" t="str">
        <f t="shared" si="6"/>
        <v>30845386026 02</v>
      </c>
      <c r="K72" s="5" t="s">
        <v>1184</v>
      </c>
      <c r="L72" s="167" t="str">
        <f t="shared" si="7"/>
        <v>30845386026 02B</v>
      </c>
      <c r="M72" s="5" t="str">
        <f t="shared" si="8"/>
        <v>Slovenský zväz ľadového hokejaaBľadový hokej - bežné transfery</v>
      </c>
      <c r="N72" s="3" t="str">
        <f t="shared" si="9"/>
        <v>30845386aB</v>
      </c>
    </row>
    <row r="73" spans="1:14" x14ac:dyDescent="0.2">
      <c r="A73" s="166" t="s">
        <v>911</v>
      </c>
      <c r="B73" s="204" t="str">
        <f>VLOOKUP(A73,Adr!A:B,2,FALSE)</f>
        <v>Slovenský zväz ľadového hokeja</v>
      </c>
      <c r="C73" s="196" t="s">
        <v>1497</v>
      </c>
      <c r="D73" s="289">
        <v>100000</v>
      </c>
      <c r="E73" s="230">
        <v>0</v>
      </c>
      <c r="F73" s="166" t="s">
        <v>338</v>
      </c>
      <c r="G73" s="169" t="s">
        <v>319</v>
      </c>
      <c r="H73" s="169" t="s">
        <v>1490</v>
      </c>
      <c r="I73" s="192" t="str">
        <f t="shared" si="5"/>
        <v>30845386a</v>
      </c>
      <c r="J73" s="167" t="str">
        <f t="shared" si="6"/>
        <v>30845386026 02</v>
      </c>
      <c r="K73" s="5" t="s">
        <v>1184</v>
      </c>
      <c r="L73" s="167" t="str">
        <f t="shared" si="7"/>
        <v>30845386026 02K</v>
      </c>
      <c r="M73" s="5" t="str">
        <f t="shared" si="8"/>
        <v>Slovenský zväz ľadového hokejaaKľadový hokej - kapitálové transfery</v>
      </c>
      <c r="N73" s="3" t="str">
        <f t="shared" si="9"/>
        <v>30845386aK</v>
      </c>
    </row>
    <row r="74" spans="1:14" x14ac:dyDescent="0.2">
      <c r="A74" s="182" t="s">
        <v>919</v>
      </c>
      <c r="B74" s="204" t="str">
        <f>VLOOKUP(A74,Adr!A:B,2,FALSE)</f>
        <v>Slovenský zväz moderného päťboja</v>
      </c>
      <c r="C74" s="185" t="s">
        <v>1185</v>
      </c>
      <c r="D74" s="291">
        <v>55488</v>
      </c>
      <c r="E74" s="173">
        <v>0</v>
      </c>
      <c r="F74" s="166" t="s">
        <v>338</v>
      </c>
      <c r="G74" s="169" t="s">
        <v>319</v>
      </c>
      <c r="H74" s="169" t="s">
        <v>1058</v>
      </c>
      <c r="I74" s="192" t="str">
        <f t="shared" si="5"/>
        <v>30788714a</v>
      </c>
      <c r="J74" s="167" t="str">
        <f t="shared" si="6"/>
        <v>30788714026 02</v>
      </c>
      <c r="K74" s="5" t="s">
        <v>1186</v>
      </c>
      <c r="L74" s="167" t="str">
        <f t="shared" si="7"/>
        <v>30788714026 02B</v>
      </c>
      <c r="M74" s="5" t="str">
        <f t="shared" si="8"/>
        <v>Slovenský zväz moderného päťbojaaBmoderný päťboj - bežné transfery</v>
      </c>
      <c r="N74" s="3" t="str">
        <f t="shared" si="9"/>
        <v>30788714aB</v>
      </c>
    </row>
    <row r="75" spans="1:14" x14ac:dyDescent="0.2">
      <c r="A75" s="202" t="s">
        <v>926</v>
      </c>
      <c r="B75" s="204" t="str">
        <f>VLOOKUP(A75,Adr!A:B,2,FALSE)</f>
        <v>Slovenský zväz orientačných športov</v>
      </c>
      <c r="C75" s="185" t="s">
        <v>1187</v>
      </c>
      <c r="D75" s="289">
        <v>27202</v>
      </c>
      <c r="E75" s="230">
        <v>0</v>
      </c>
      <c r="F75" s="166" t="s">
        <v>338</v>
      </c>
      <c r="G75" s="169" t="s">
        <v>319</v>
      </c>
      <c r="H75" s="169" t="s">
        <v>1058</v>
      </c>
      <c r="I75" s="192" t="str">
        <f t="shared" si="5"/>
        <v>30806518a</v>
      </c>
      <c r="J75" s="167" t="str">
        <f t="shared" si="6"/>
        <v>30806518026 02</v>
      </c>
      <c r="K75" s="5" t="s">
        <v>1188</v>
      </c>
      <c r="L75" s="167" t="str">
        <f t="shared" si="7"/>
        <v>30806518026 02B</v>
      </c>
      <c r="M75" s="5" t="str">
        <f t="shared" si="8"/>
        <v>Slovenský zväz orientačných športovaBorientačné športy - bežné transfery</v>
      </c>
      <c r="N75" s="3" t="str">
        <f t="shared" si="9"/>
        <v>30806518aB</v>
      </c>
    </row>
    <row r="76" spans="1:14" x14ac:dyDescent="0.2">
      <c r="A76" s="182" t="s">
        <v>933</v>
      </c>
      <c r="B76" s="204" t="str">
        <f>VLOOKUP(A76,Adr!A:B,2,FALSE)</f>
        <v>Slovenský zväz pozemného hokeja</v>
      </c>
      <c r="C76" s="185" t="s">
        <v>1189</v>
      </c>
      <c r="D76" s="289">
        <v>66394</v>
      </c>
      <c r="E76" s="173">
        <v>0</v>
      </c>
      <c r="F76" s="166" t="s">
        <v>338</v>
      </c>
      <c r="G76" s="169" t="s">
        <v>319</v>
      </c>
      <c r="H76" s="169" t="s">
        <v>1058</v>
      </c>
      <c r="I76" s="192" t="str">
        <f t="shared" si="5"/>
        <v>31751075a</v>
      </c>
      <c r="J76" s="167" t="str">
        <f t="shared" si="6"/>
        <v>31751075026 02</v>
      </c>
      <c r="K76" s="5" t="s">
        <v>1190</v>
      </c>
      <c r="L76" s="167" t="str">
        <f t="shared" si="7"/>
        <v>31751075026 02B</v>
      </c>
      <c r="M76" s="5" t="str">
        <f t="shared" si="8"/>
        <v>Slovenský zväz pozemného hokejaaBpozemný hokej - bežné transfery</v>
      </c>
      <c r="N76" s="3" t="str">
        <f t="shared" si="9"/>
        <v>31751075aB</v>
      </c>
    </row>
    <row r="77" spans="1:14" x14ac:dyDescent="0.2">
      <c r="A77" s="182" t="s">
        <v>933</v>
      </c>
      <c r="B77" s="204" t="str">
        <f>VLOOKUP(A77,Adr!A:B,2,FALSE)</f>
        <v>Slovenský zväz pozemného hokeja</v>
      </c>
      <c r="C77" s="185" t="s">
        <v>1498</v>
      </c>
      <c r="D77" s="289">
        <v>10000</v>
      </c>
      <c r="E77" s="230">
        <v>0</v>
      </c>
      <c r="F77" s="166" t="s">
        <v>338</v>
      </c>
      <c r="G77" s="169" t="s">
        <v>319</v>
      </c>
      <c r="H77" s="169" t="s">
        <v>1490</v>
      </c>
      <c r="I77" s="192" t="str">
        <f t="shared" si="5"/>
        <v>31751075a</v>
      </c>
      <c r="J77" s="167" t="str">
        <f t="shared" si="6"/>
        <v>31751075026 02</v>
      </c>
      <c r="K77" s="5" t="s">
        <v>1190</v>
      </c>
      <c r="L77" s="167" t="str">
        <f t="shared" si="7"/>
        <v>31751075026 02K</v>
      </c>
      <c r="M77" s="5" t="str">
        <f t="shared" si="8"/>
        <v>Slovenský zväz pozemného hokejaaKpozemný hokej - kapitálové transfery</v>
      </c>
      <c r="N77" s="3" t="str">
        <f t="shared" si="9"/>
        <v>31751075aK</v>
      </c>
    </row>
    <row r="78" spans="1:14" x14ac:dyDescent="0.2">
      <c r="A78" s="202" t="s">
        <v>941</v>
      </c>
      <c r="B78" s="204" t="str">
        <f>VLOOKUP(A78,Adr!A:B,2,FALSE)</f>
        <v>Slovenský zväz psích záprahov</v>
      </c>
      <c r="C78" s="185" t="s">
        <v>1191</v>
      </c>
      <c r="D78" s="289">
        <v>19554</v>
      </c>
      <c r="E78" s="173">
        <v>0</v>
      </c>
      <c r="F78" s="166" t="s">
        <v>338</v>
      </c>
      <c r="G78" s="169" t="s">
        <v>319</v>
      </c>
      <c r="H78" s="169" t="s">
        <v>1058</v>
      </c>
      <c r="I78" s="192" t="str">
        <f t="shared" si="5"/>
        <v>37818058a</v>
      </c>
      <c r="J78" s="167" t="str">
        <f t="shared" si="6"/>
        <v>37818058026 02</v>
      </c>
      <c r="K78" s="5" t="s">
        <v>1192</v>
      </c>
      <c r="L78" s="167" t="str">
        <f t="shared" si="7"/>
        <v>37818058026 02B</v>
      </c>
      <c r="M78" s="5" t="str">
        <f t="shared" si="8"/>
        <v>Slovenský zväz psích záprahovaBpsie záprahy - bežné transfery</v>
      </c>
      <c r="N78" s="3" t="str">
        <f t="shared" si="9"/>
        <v>37818058aB</v>
      </c>
    </row>
    <row r="79" spans="1:14" x14ac:dyDescent="0.2">
      <c r="A79" s="202" t="s">
        <v>950</v>
      </c>
      <c r="B79" s="204" t="str">
        <f>VLOOKUP(A79,Adr!A:B,2,FALSE)</f>
        <v>Slovenský zväz rybolovnej techniky</v>
      </c>
      <c r="C79" s="185" t="s">
        <v>1193</v>
      </c>
      <c r="D79" s="289">
        <v>39020</v>
      </c>
      <c r="E79" s="230">
        <v>0</v>
      </c>
      <c r="F79" s="166" t="s">
        <v>338</v>
      </c>
      <c r="G79" s="169" t="s">
        <v>319</v>
      </c>
      <c r="H79" s="169" t="s">
        <v>1058</v>
      </c>
      <c r="I79" s="192" t="str">
        <f t="shared" si="5"/>
        <v>31871526a</v>
      </c>
      <c r="J79" s="167" t="str">
        <f t="shared" si="6"/>
        <v>31871526026 02</v>
      </c>
      <c r="K79" s="5" t="s">
        <v>1194</v>
      </c>
      <c r="L79" s="167" t="str">
        <f t="shared" si="7"/>
        <v>31871526026 02B</v>
      </c>
      <c r="M79" s="5" t="str">
        <f t="shared" si="8"/>
        <v>Slovenský zväz rybolovnej technikyaBrybolovná technika - bežné transfery</v>
      </c>
      <c r="N79" s="3" t="str">
        <f t="shared" si="9"/>
        <v>31871526aB</v>
      </c>
    </row>
    <row r="80" spans="1:14" x14ac:dyDescent="0.2">
      <c r="A80" s="166" t="s">
        <v>958</v>
      </c>
      <c r="B80" s="204" t="str">
        <f>VLOOKUP(A80,Adr!A:B,2,FALSE)</f>
        <v>Slovenský zväz sánkarov</v>
      </c>
      <c r="C80" s="185" t="s">
        <v>1195</v>
      </c>
      <c r="D80" s="289">
        <v>62812</v>
      </c>
      <c r="E80" s="173">
        <v>0</v>
      </c>
      <c r="F80" s="166" t="s">
        <v>338</v>
      </c>
      <c r="G80" s="169" t="s">
        <v>319</v>
      </c>
      <c r="H80" s="169" t="s">
        <v>1058</v>
      </c>
      <c r="I80" s="192" t="str">
        <f t="shared" si="5"/>
        <v>31989373a</v>
      </c>
      <c r="J80" s="167" t="str">
        <f t="shared" si="6"/>
        <v>31989373026 02</v>
      </c>
      <c r="K80" s="5" t="s">
        <v>1196</v>
      </c>
      <c r="L80" s="167" t="str">
        <f t="shared" si="7"/>
        <v>31989373026 02B</v>
      </c>
      <c r="M80" s="5" t="str">
        <f t="shared" si="8"/>
        <v>Slovenský zväz sánkarovaBsánkovanie - bežné transfery</v>
      </c>
      <c r="N80" s="3" t="str">
        <f t="shared" si="9"/>
        <v>31989373aB</v>
      </c>
    </row>
    <row r="81" spans="1:14" x14ac:dyDescent="0.2">
      <c r="A81" s="166" t="s">
        <v>958</v>
      </c>
      <c r="B81" s="204" t="str">
        <f>VLOOKUP(A81,Adr!A:B,2,FALSE)</f>
        <v>Slovenský zväz sánkarov</v>
      </c>
      <c r="C81" s="185" t="s">
        <v>1499</v>
      </c>
      <c r="D81" s="289">
        <v>3200</v>
      </c>
      <c r="E81" s="230">
        <v>0</v>
      </c>
      <c r="F81" s="166" t="s">
        <v>338</v>
      </c>
      <c r="G81" s="169" t="s">
        <v>319</v>
      </c>
      <c r="H81" s="169" t="s">
        <v>1490</v>
      </c>
      <c r="I81" s="192" t="str">
        <f t="shared" si="5"/>
        <v>31989373a</v>
      </c>
      <c r="J81" s="167" t="str">
        <f t="shared" si="6"/>
        <v>31989373026 02</v>
      </c>
      <c r="K81" s="5" t="s">
        <v>1196</v>
      </c>
      <c r="L81" s="167" t="str">
        <f t="shared" si="7"/>
        <v>31989373026 02K</v>
      </c>
      <c r="M81" s="5" t="str">
        <f t="shared" si="8"/>
        <v>Slovenský zväz sánkarovaKsánkovanie - kapitálové transfery</v>
      </c>
      <c r="N81" s="3" t="str">
        <f t="shared" si="9"/>
        <v>31989373aK</v>
      </c>
    </row>
    <row r="82" spans="1:14" x14ac:dyDescent="0.2">
      <c r="A82" s="166" t="s">
        <v>967</v>
      </c>
      <c r="B82" s="204" t="str">
        <f>VLOOKUP(A82,Adr!A:B,2,FALSE)</f>
        <v>Slovenský zväz športového ju-jitsu</v>
      </c>
      <c r="C82" s="185" t="s">
        <v>1197</v>
      </c>
      <c r="D82" s="289">
        <v>15790</v>
      </c>
      <c r="E82" s="173">
        <v>0</v>
      </c>
      <c r="F82" s="166" t="s">
        <v>338</v>
      </c>
      <c r="G82" s="169" t="s">
        <v>319</v>
      </c>
      <c r="H82" s="169" t="s">
        <v>1058</v>
      </c>
      <c r="I82" s="192" t="str">
        <f t="shared" si="5"/>
        <v>42219922a</v>
      </c>
      <c r="J82" s="167" t="str">
        <f t="shared" si="6"/>
        <v>42219922026 02</v>
      </c>
      <c r="K82" s="5" t="s">
        <v>1198</v>
      </c>
      <c r="L82" s="167" t="str">
        <f t="shared" si="7"/>
        <v>42219922026 02B</v>
      </c>
      <c r="M82" s="5" t="str">
        <f t="shared" si="8"/>
        <v>Slovenský zväz športového ju-jitsuaBju-jitsu - bežné transfery</v>
      </c>
      <c r="N82" s="3" t="str">
        <f t="shared" si="9"/>
        <v>42219922aB</v>
      </c>
    </row>
    <row r="83" spans="1:14" x14ac:dyDescent="0.2">
      <c r="A83" s="166" t="s">
        <v>976</v>
      </c>
      <c r="B83" s="204" t="str">
        <f>VLOOKUP(A83,Adr!A:B,2,FALSE)</f>
        <v>Slovenský zväz športového rybolovu</v>
      </c>
      <c r="C83" s="196" t="s">
        <v>1199</v>
      </c>
      <c r="D83" s="289">
        <v>72718</v>
      </c>
      <c r="E83" s="230">
        <v>0</v>
      </c>
      <c r="F83" s="166" t="s">
        <v>338</v>
      </c>
      <c r="G83" s="169" t="s">
        <v>319</v>
      </c>
      <c r="H83" s="169" t="s">
        <v>1058</v>
      </c>
      <c r="I83" s="192" t="str">
        <f t="shared" si="5"/>
        <v>51118831a</v>
      </c>
      <c r="J83" s="167" t="str">
        <f t="shared" si="6"/>
        <v>51118831026 02</v>
      </c>
      <c r="K83" s="5" t="s">
        <v>1200</v>
      </c>
      <c r="L83" s="167" t="str">
        <f t="shared" si="7"/>
        <v>51118831026 02B</v>
      </c>
      <c r="M83" s="5" t="str">
        <f t="shared" si="8"/>
        <v>Slovenský zväz športového rybolovuaBšportové rybárstvo - bežné transfery</v>
      </c>
      <c r="N83" s="3" t="str">
        <f t="shared" si="9"/>
        <v>51118831aB</v>
      </c>
    </row>
    <row r="84" spans="1:14" x14ac:dyDescent="0.2">
      <c r="A84" s="166" t="s">
        <v>984</v>
      </c>
      <c r="B84" s="204" t="str">
        <f>VLOOKUP(A84,Adr!A:B,2,FALSE)</f>
        <v>Slovenský zväz tanečných športov</v>
      </c>
      <c r="C84" s="196" t="s">
        <v>1201</v>
      </c>
      <c r="D84" s="289">
        <v>309566</v>
      </c>
      <c r="E84" s="173">
        <v>0</v>
      </c>
      <c r="F84" s="166" t="s">
        <v>338</v>
      </c>
      <c r="G84" s="169" t="s">
        <v>319</v>
      </c>
      <c r="H84" s="169" t="s">
        <v>1058</v>
      </c>
      <c r="I84" s="192" t="str">
        <f t="shared" si="5"/>
        <v>00684767a</v>
      </c>
      <c r="J84" s="167" t="str">
        <f t="shared" si="6"/>
        <v>00684767026 02</v>
      </c>
      <c r="K84" s="5" t="s">
        <v>1202</v>
      </c>
      <c r="L84" s="167" t="str">
        <f t="shared" si="7"/>
        <v>00684767026 02B</v>
      </c>
      <c r="M84" s="5" t="str">
        <f t="shared" si="8"/>
        <v>Slovenský zväz tanečných športovaBtanečný šport - bežné transfery</v>
      </c>
      <c r="N84" s="3" t="str">
        <f t="shared" si="9"/>
        <v>00684767aB</v>
      </c>
    </row>
    <row r="85" spans="1:14" x14ac:dyDescent="0.2">
      <c r="A85" s="166" t="s">
        <v>990</v>
      </c>
      <c r="B85" s="204" t="str">
        <f>VLOOKUP(A85,Adr!A:B,2,FALSE)</f>
        <v>Slovenský zväz vodného lyžovania a wakeboardingu</v>
      </c>
      <c r="C85" s="190" t="s">
        <v>1203</v>
      </c>
      <c r="D85" s="291">
        <v>30430</v>
      </c>
      <c r="E85" s="230">
        <v>0</v>
      </c>
      <c r="F85" s="166" t="s">
        <v>338</v>
      </c>
      <c r="G85" s="169" t="s">
        <v>319</v>
      </c>
      <c r="H85" s="169" t="s">
        <v>1058</v>
      </c>
      <c r="I85" s="192" t="str">
        <f t="shared" si="5"/>
        <v>30793203a</v>
      </c>
      <c r="J85" s="167" t="str">
        <f t="shared" si="6"/>
        <v>30793203026 02</v>
      </c>
      <c r="K85" s="5" t="s">
        <v>1204</v>
      </c>
      <c r="L85" s="167" t="str">
        <f t="shared" si="7"/>
        <v>30793203026 02B</v>
      </c>
      <c r="M85" s="5" t="str">
        <f t="shared" si="8"/>
        <v>Slovenský zväz vodného lyžovania a wakeboardinguaBvodné lyžovanie - bežné transfery</v>
      </c>
      <c r="N85" s="3" t="str">
        <f t="shared" si="9"/>
        <v>30793203aB</v>
      </c>
    </row>
    <row r="86" spans="1:14" x14ac:dyDescent="0.2">
      <c r="A86" s="182" t="s">
        <v>997</v>
      </c>
      <c r="B86" s="204" t="str">
        <f>VLOOKUP(A86,Adr!A:B,2,FALSE)</f>
        <v>Slovenský zväz vodného motorizmu</v>
      </c>
      <c r="C86" s="169" t="s">
        <v>1205</v>
      </c>
      <c r="D86" s="291">
        <v>15790</v>
      </c>
      <c r="E86" s="173">
        <v>0</v>
      </c>
      <c r="F86" s="166" t="s">
        <v>338</v>
      </c>
      <c r="G86" s="169" t="s">
        <v>319</v>
      </c>
      <c r="H86" s="169" t="s">
        <v>1058</v>
      </c>
      <c r="I86" s="192" t="str">
        <f t="shared" ref="I86:I94" si="10">A86&amp;F86</f>
        <v>00681768a</v>
      </c>
      <c r="J86" s="167" t="str">
        <f t="shared" ref="J86:J94" si="11">A86&amp;G86</f>
        <v>00681768026 02</v>
      </c>
      <c r="K86" s="5" t="s">
        <v>1206</v>
      </c>
      <c r="L86" s="167" t="str">
        <f t="shared" ref="L86:L148" si="12">A86&amp;G86&amp;H86</f>
        <v>00681768026 02B</v>
      </c>
      <c r="M86" s="5" t="str">
        <f t="shared" ref="M86:M148" si="13">B86&amp;F86&amp;H86&amp;C86</f>
        <v>Slovenský zväz vodného motorizmuaBvodný motorizmus - bežné transfery</v>
      </c>
      <c r="N86" s="3" t="str">
        <f t="shared" ref="N86:N148" si="14">+I86&amp;H86</f>
        <v>00681768aB</v>
      </c>
    </row>
    <row r="87" spans="1:14" x14ac:dyDescent="0.2">
      <c r="A87" s="202" t="s">
        <v>1005</v>
      </c>
      <c r="B87" s="204" t="str">
        <f>VLOOKUP(A87,Adr!A:B,2,FALSE)</f>
        <v>Slovenský zväz vzpierania</v>
      </c>
      <c r="C87" s="169" t="s">
        <v>1207</v>
      </c>
      <c r="D87" s="291">
        <v>170038</v>
      </c>
      <c r="E87" s="230">
        <v>0</v>
      </c>
      <c r="F87" s="166" t="s">
        <v>338</v>
      </c>
      <c r="G87" s="169" t="s">
        <v>319</v>
      </c>
      <c r="H87" s="169" t="s">
        <v>1058</v>
      </c>
      <c r="I87" s="192" t="str">
        <f t="shared" si="10"/>
        <v>31796079a</v>
      </c>
      <c r="J87" s="167" t="str">
        <f t="shared" si="11"/>
        <v>31796079026 02</v>
      </c>
      <c r="K87" s="5" t="s">
        <v>1208</v>
      </c>
      <c r="L87" s="167" t="str">
        <f t="shared" si="12"/>
        <v>31796079026 02B</v>
      </c>
      <c r="M87" s="5" t="str">
        <f t="shared" si="13"/>
        <v>Slovenský zväz vzpieraniaaBvzpieranie - bežné transfery</v>
      </c>
      <c r="N87" s="3" t="str">
        <f t="shared" si="14"/>
        <v>31796079aB</v>
      </c>
    </row>
    <row r="88" spans="1:14" x14ac:dyDescent="0.2">
      <c r="A88" s="202" t="s">
        <v>1005</v>
      </c>
      <c r="B88" s="204" t="str">
        <f>VLOOKUP(A88,Adr!A:B,2,FALSE)</f>
        <v>Slovenský zväz vzpierania</v>
      </c>
      <c r="C88" s="169" t="s">
        <v>1500</v>
      </c>
      <c r="D88" s="291">
        <v>60000</v>
      </c>
      <c r="E88" s="173">
        <v>0</v>
      </c>
      <c r="F88" s="166" t="s">
        <v>338</v>
      </c>
      <c r="G88" s="169" t="s">
        <v>319</v>
      </c>
      <c r="H88" s="169" t="s">
        <v>1490</v>
      </c>
      <c r="I88" s="192" t="str">
        <f t="shared" si="10"/>
        <v>31796079a</v>
      </c>
      <c r="J88" s="167" t="str">
        <f t="shared" si="11"/>
        <v>31796079026 02</v>
      </c>
      <c r="K88" s="5" t="s">
        <v>1208</v>
      </c>
      <c r="L88" s="167" t="str">
        <f t="shared" si="12"/>
        <v>31796079026 02K</v>
      </c>
      <c r="M88" s="5" t="str">
        <f t="shared" si="13"/>
        <v>Slovenský zväz vzpieraniaaKvzpieranie - kapitálové transfery</v>
      </c>
      <c r="N88" s="3" t="str">
        <f t="shared" si="14"/>
        <v>31796079aK</v>
      </c>
    </row>
    <row r="89" spans="1:14" x14ac:dyDescent="0.2">
      <c r="A89" s="198" t="s">
        <v>1011</v>
      </c>
      <c r="B89" s="204" t="str">
        <f>VLOOKUP(A89,Adr!A:B,2,FALSE)</f>
        <v>Teqballová federácia Slovensko</v>
      </c>
      <c r="C89" s="185" t="s">
        <v>1209</v>
      </c>
      <c r="D89" s="290">
        <v>23790</v>
      </c>
      <c r="E89" s="230">
        <v>0</v>
      </c>
      <c r="F89" s="166" t="s">
        <v>338</v>
      </c>
      <c r="G89" s="169" t="s">
        <v>319</v>
      </c>
      <c r="H89" s="169" t="s">
        <v>1058</v>
      </c>
      <c r="I89" s="192" t="str">
        <f t="shared" si="10"/>
        <v>53007344a</v>
      </c>
      <c r="J89" s="167" t="str">
        <f t="shared" si="11"/>
        <v>53007344026 02</v>
      </c>
      <c r="K89" s="5" t="s">
        <v>1210</v>
      </c>
      <c r="L89" s="167" t="str">
        <f t="shared" si="12"/>
        <v>53007344026 02B</v>
      </c>
      <c r="M89" s="5" t="str">
        <f t="shared" si="13"/>
        <v>Teqballová federácia SlovenskoaBteqball - bežné transfery</v>
      </c>
      <c r="N89" s="3" t="str">
        <f t="shared" si="14"/>
        <v>53007344aB</v>
      </c>
    </row>
    <row r="90" spans="1:14" x14ac:dyDescent="0.2">
      <c r="A90" s="198" t="s">
        <v>1011</v>
      </c>
      <c r="B90" s="204" t="str">
        <f>VLOOKUP(A90,Adr!A:B,2,FALSE)</f>
        <v>Teqballová federácia Slovensko</v>
      </c>
      <c r="C90" s="185" t="s">
        <v>1501</v>
      </c>
      <c r="D90" s="290">
        <v>8000</v>
      </c>
      <c r="E90" s="173">
        <v>0</v>
      </c>
      <c r="F90" s="166" t="s">
        <v>338</v>
      </c>
      <c r="G90" s="169" t="s">
        <v>319</v>
      </c>
      <c r="H90" s="169" t="s">
        <v>1490</v>
      </c>
      <c r="I90" s="192" t="str">
        <f t="shared" si="10"/>
        <v>53007344a</v>
      </c>
      <c r="J90" s="167" t="str">
        <f t="shared" si="11"/>
        <v>53007344026 02</v>
      </c>
      <c r="K90" s="5" t="s">
        <v>1210</v>
      </c>
      <c r="L90" s="167" t="str">
        <f t="shared" si="12"/>
        <v>53007344026 02K</v>
      </c>
      <c r="M90" s="5" t="str">
        <f t="shared" si="13"/>
        <v>Teqballová federácia SlovenskoaKteqball - kapitálové transfery</v>
      </c>
      <c r="N90" s="3" t="str">
        <f t="shared" si="14"/>
        <v>53007344aK</v>
      </c>
    </row>
    <row r="91" spans="1:14" x14ac:dyDescent="0.2">
      <c r="A91" s="198" t="s">
        <v>1019</v>
      </c>
      <c r="B91" s="204" t="str">
        <f>VLOOKUP(A91,Adr!A:B,2,FALSE)</f>
        <v>Združenie šípkarských organizácií</v>
      </c>
      <c r="C91" s="185" t="s">
        <v>1211</v>
      </c>
      <c r="D91" s="290">
        <v>38732</v>
      </c>
      <c r="E91" s="230">
        <v>0</v>
      </c>
      <c r="F91" s="166" t="s">
        <v>338</v>
      </c>
      <c r="G91" s="169" t="s">
        <v>319</v>
      </c>
      <c r="H91" s="169" t="s">
        <v>1058</v>
      </c>
      <c r="I91" s="192" t="str">
        <f t="shared" si="10"/>
        <v>35538015a</v>
      </c>
      <c r="J91" s="167" t="str">
        <f t="shared" si="11"/>
        <v>35538015026 02</v>
      </c>
      <c r="K91" s="5" t="s">
        <v>1212</v>
      </c>
      <c r="L91" s="167" t="str">
        <f t="shared" si="12"/>
        <v>35538015026 02B</v>
      </c>
      <c r="M91" s="5" t="str">
        <f t="shared" si="13"/>
        <v>Združenie šípkarských organizáciíaBšípky - bežné transfery</v>
      </c>
      <c r="N91" s="3" t="str">
        <f t="shared" si="14"/>
        <v>35538015aB</v>
      </c>
    </row>
    <row r="92" spans="1:14" x14ac:dyDescent="0.2">
      <c r="A92" s="202" t="s">
        <v>1026</v>
      </c>
      <c r="B92" s="204" t="str">
        <f>VLOOKUP(A92,Adr!A:B,2,FALSE)</f>
        <v>Zväz potápačov Slovenska</v>
      </c>
      <c r="C92" s="196" t="s">
        <v>1213</v>
      </c>
      <c r="D92" s="289">
        <v>48328</v>
      </c>
      <c r="E92" s="173">
        <v>0</v>
      </c>
      <c r="F92" s="166" t="s">
        <v>338</v>
      </c>
      <c r="G92" s="169" t="s">
        <v>319</v>
      </c>
      <c r="H92" s="169" t="s">
        <v>1058</v>
      </c>
      <c r="I92" s="192" t="str">
        <f t="shared" si="10"/>
        <v>00585319a</v>
      </c>
      <c r="J92" s="167" t="str">
        <f t="shared" si="11"/>
        <v>00585319026 02</v>
      </c>
      <c r="K92" s="5" t="s">
        <v>1214</v>
      </c>
      <c r="L92" s="167" t="str">
        <f t="shared" si="12"/>
        <v>00585319026 02B</v>
      </c>
      <c r="M92" s="5" t="str">
        <f t="shared" si="13"/>
        <v>Zväz potápačov SlovenskaaBpotápačské športy - bežné transfery</v>
      </c>
      <c r="N92" s="3" t="str">
        <f t="shared" si="14"/>
        <v>00585319aB</v>
      </c>
    </row>
    <row r="93" spans="1:14" x14ac:dyDescent="0.2">
      <c r="A93" s="198" t="s">
        <v>1033</v>
      </c>
      <c r="B93" s="204" t="str">
        <f>VLOOKUP(A93,Adr!A:B,2,FALSE)</f>
        <v>Zväz slovenského kolieskového korčuľovania</v>
      </c>
      <c r="C93" s="196" t="s">
        <v>1215</v>
      </c>
      <c r="D93" s="289">
        <v>108886</v>
      </c>
      <c r="E93" s="230">
        <v>0</v>
      </c>
      <c r="F93" s="166" t="s">
        <v>338</v>
      </c>
      <c r="G93" s="169" t="s">
        <v>319</v>
      </c>
      <c r="H93" s="169" t="s">
        <v>1058</v>
      </c>
      <c r="I93" s="192" t="str">
        <f t="shared" si="10"/>
        <v>42132690a</v>
      </c>
      <c r="J93" s="167" t="str">
        <f t="shared" si="11"/>
        <v>42132690026 02</v>
      </c>
      <c r="K93" s="5" t="s">
        <v>1216</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1040</v>
      </c>
      <c r="B94" s="204" t="str">
        <f>VLOOKUP(A94,Adr!A:B,2,FALSE)</f>
        <v>Zväz slovenského lyžovania</v>
      </c>
      <c r="C94" s="185" t="s">
        <v>1217</v>
      </c>
      <c r="D94" s="291">
        <v>841652</v>
      </c>
      <c r="E94" s="173">
        <v>0</v>
      </c>
      <c r="F94" s="166" t="s">
        <v>338</v>
      </c>
      <c r="G94" s="169" t="s">
        <v>319</v>
      </c>
      <c r="H94" s="169" t="s">
        <v>1058</v>
      </c>
      <c r="I94" s="192" t="str">
        <f t="shared" si="10"/>
        <v>50671669a</v>
      </c>
      <c r="J94" s="167" t="str">
        <f t="shared" si="11"/>
        <v>50671669026 02</v>
      </c>
      <c r="K94" s="5" t="s">
        <v>1218</v>
      </c>
      <c r="L94" s="167" t="str">
        <f t="shared" si="12"/>
        <v>50671669026 02B</v>
      </c>
      <c r="M94" s="5" t="str">
        <f t="shared" si="13"/>
        <v>Zväz slovenského lyžovaniaaBlyžovanie - bežné transfery</v>
      </c>
      <c r="N94" s="3" t="str">
        <f t="shared" si="14"/>
        <v>50671669aB</v>
      </c>
    </row>
    <row r="95" spans="1:14" x14ac:dyDescent="0.2">
      <c r="A95" s="166"/>
      <c r="B95" s="204" t="e">
        <f>VLOOKUP(A95,Adr!A:B,2,FALSE)</f>
        <v>#N/A</v>
      </c>
      <c r="C95" s="185"/>
      <c r="D95" s="289"/>
      <c r="E95" s="230"/>
      <c r="F95" s="166"/>
      <c r="G95" s="169"/>
      <c r="H95" s="169"/>
      <c r="I95" s="192" t="str">
        <f t="shared" ref="I95:I158" si="15">A95&amp;F95</f>
        <v/>
      </c>
      <c r="J95" s="167" t="str">
        <f t="shared" ref="J95:J158" si="16">A95&amp;G95</f>
        <v/>
      </c>
      <c r="K95" s="5"/>
      <c r="L95" s="167" t="str">
        <f t="shared" si="12"/>
        <v/>
      </c>
      <c r="M95" s="5" t="e">
        <f t="shared" si="13"/>
        <v>#N/A</v>
      </c>
      <c r="N95" s="3" t="str">
        <f t="shared" si="14"/>
        <v/>
      </c>
    </row>
    <row r="96" spans="1:14" x14ac:dyDescent="0.2">
      <c r="A96" s="202"/>
      <c r="B96" s="204" t="e">
        <f>VLOOKUP(A96,Adr!A:B,2,FALSE)</f>
        <v>#N/A</v>
      </c>
      <c r="C96" s="185"/>
      <c r="D96" s="289"/>
      <c r="E96" s="173"/>
      <c r="F96" s="166"/>
      <c r="G96" s="169"/>
      <c r="H96" s="169"/>
      <c r="I96" s="192" t="str">
        <f t="shared" si="15"/>
        <v/>
      </c>
      <c r="J96" s="167" t="str">
        <f t="shared" si="16"/>
        <v/>
      </c>
      <c r="K96" s="5"/>
      <c r="L96" s="167" t="str">
        <f t="shared" si="12"/>
        <v/>
      </c>
      <c r="M96" s="5" t="e">
        <f t="shared" si="13"/>
        <v>#N/A</v>
      </c>
      <c r="N96" s="3" t="str">
        <f t="shared" si="14"/>
        <v/>
      </c>
    </row>
    <row r="97" spans="1:14" x14ac:dyDescent="0.2">
      <c r="A97" s="166"/>
      <c r="B97" s="204" t="e">
        <f>VLOOKUP(A97,Adr!A:B,2,FALSE)</f>
        <v>#N/A</v>
      </c>
      <c r="C97" s="185"/>
      <c r="D97" s="289"/>
      <c r="E97" s="230"/>
      <c r="F97" s="166"/>
      <c r="G97" s="169"/>
      <c r="H97" s="169"/>
      <c r="I97" s="192" t="str">
        <f t="shared" si="15"/>
        <v/>
      </c>
      <c r="J97" s="167" t="str">
        <f t="shared" si="16"/>
        <v/>
      </c>
      <c r="K97" s="5"/>
      <c r="L97" s="167" t="str">
        <f t="shared" si="12"/>
        <v/>
      </c>
      <c r="M97" s="5" t="e">
        <f t="shared" si="13"/>
        <v>#N/A</v>
      </c>
      <c r="N97" s="3" t="str">
        <f t="shared" si="14"/>
        <v/>
      </c>
    </row>
    <row r="98" spans="1:14" x14ac:dyDescent="0.2">
      <c r="A98" s="182"/>
      <c r="B98" s="204" t="e">
        <f>VLOOKUP(A98,Adr!A:B,2,FALSE)</f>
        <v>#N/A</v>
      </c>
      <c r="C98" s="169"/>
      <c r="D98" s="290"/>
      <c r="E98" s="173"/>
      <c r="F98" s="166"/>
      <c r="G98" s="169"/>
      <c r="H98" s="169"/>
      <c r="I98" s="192" t="str">
        <f t="shared" si="15"/>
        <v/>
      </c>
      <c r="J98" s="167" t="str">
        <f t="shared" si="16"/>
        <v/>
      </c>
      <c r="K98" s="5"/>
      <c r="L98" s="167" t="str">
        <f t="shared" si="12"/>
        <v/>
      </c>
      <c r="M98" s="5" t="e">
        <f t="shared" si="13"/>
        <v>#N/A</v>
      </c>
      <c r="N98" s="3" t="str">
        <f t="shared" si="14"/>
        <v/>
      </c>
    </row>
    <row r="99" spans="1:14" x14ac:dyDescent="0.2">
      <c r="A99" s="166"/>
      <c r="B99" s="204" t="e">
        <f>VLOOKUP(A99,Adr!A:B,2,FALSE)</f>
        <v>#N/A</v>
      </c>
      <c r="C99" s="185"/>
      <c r="D99" s="289"/>
      <c r="E99" s="230"/>
      <c r="F99" s="166"/>
      <c r="G99" s="169"/>
      <c r="H99" s="169"/>
      <c r="I99" s="192" t="str">
        <f t="shared" si="15"/>
        <v/>
      </c>
      <c r="J99" s="167" t="str">
        <f t="shared" si="16"/>
        <v/>
      </c>
      <c r="K99" s="5"/>
      <c r="L99" s="167" t="str">
        <f t="shared" si="12"/>
        <v/>
      </c>
      <c r="M99" s="5" t="e">
        <f t="shared" si="13"/>
        <v>#N/A</v>
      </c>
      <c r="N99" s="3" t="str">
        <f t="shared" si="14"/>
        <v/>
      </c>
    </row>
    <row r="100" spans="1:14" x14ac:dyDescent="0.2">
      <c r="A100" s="198"/>
      <c r="B100" s="204" t="e">
        <f>VLOOKUP(A100,Adr!A:B,2,FALSE)</f>
        <v>#N/A</v>
      </c>
      <c r="C100" s="169"/>
      <c r="D100" s="290"/>
      <c r="E100" s="173"/>
      <c r="F100" s="166"/>
      <c r="G100" s="169"/>
      <c r="H100" s="169"/>
      <c r="I100" s="192" t="str">
        <f t="shared" si="15"/>
        <v/>
      </c>
      <c r="J100" s="167" t="str">
        <f t="shared" si="16"/>
        <v/>
      </c>
      <c r="K100" s="5"/>
      <c r="L100" s="167" t="str">
        <f t="shared" si="12"/>
        <v/>
      </c>
      <c r="M100" s="5" t="e">
        <f t="shared" si="13"/>
        <v>#N/A</v>
      </c>
      <c r="N100" s="3" t="str">
        <f t="shared" si="14"/>
        <v/>
      </c>
    </row>
    <row r="101" spans="1:14" x14ac:dyDescent="0.2">
      <c r="A101" s="198"/>
      <c r="B101" s="204" t="e">
        <f>VLOOKUP(A101,Adr!A:B,2,FALSE)</f>
        <v>#N/A</v>
      </c>
      <c r="C101" s="169"/>
      <c r="D101" s="290"/>
      <c r="E101" s="230"/>
      <c r="F101" s="166"/>
      <c r="G101" s="169"/>
      <c r="H101" s="169"/>
      <c r="I101" s="192" t="str">
        <f t="shared" si="15"/>
        <v/>
      </c>
      <c r="J101" s="167" t="str">
        <f t="shared" si="16"/>
        <v/>
      </c>
      <c r="K101" s="5"/>
      <c r="L101" s="167" t="str">
        <f t="shared" si="12"/>
        <v/>
      </c>
      <c r="M101" s="5" t="e">
        <f t="shared" si="13"/>
        <v>#N/A</v>
      </c>
      <c r="N101" s="3" t="str">
        <f t="shared" si="14"/>
        <v/>
      </c>
    </row>
    <row r="102" spans="1:14" x14ac:dyDescent="0.2">
      <c r="A102" s="198"/>
      <c r="B102" s="204" t="e">
        <f>VLOOKUP(A102,Adr!A:B,2,FALSE)</f>
        <v>#N/A</v>
      </c>
      <c r="C102" s="196"/>
      <c r="D102" s="289"/>
      <c r="E102" s="173"/>
      <c r="F102" s="166"/>
      <c r="G102" s="169"/>
      <c r="H102" s="169"/>
      <c r="I102" s="192" t="str">
        <f t="shared" si="15"/>
        <v/>
      </c>
      <c r="J102" s="167" t="str">
        <f t="shared" si="16"/>
        <v/>
      </c>
      <c r="K102" s="5"/>
      <c r="L102" s="167" t="str">
        <f t="shared" si="12"/>
        <v/>
      </c>
      <c r="M102" s="5" t="e">
        <f t="shared" si="13"/>
        <v>#N/A</v>
      </c>
      <c r="N102" s="3" t="str">
        <f t="shared" si="14"/>
        <v/>
      </c>
    </row>
    <row r="103" spans="1:14" x14ac:dyDescent="0.2">
      <c r="A103" s="202"/>
      <c r="B103" s="204" t="e">
        <f>VLOOKUP(A103,Adr!A:B,2,FALSE)</f>
        <v>#N/A</v>
      </c>
      <c r="C103" s="196"/>
      <c r="D103" s="289"/>
      <c r="E103" s="230"/>
      <c r="F103" s="166"/>
      <c r="G103" s="169"/>
      <c r="H103" s="169"/>
      <c r="I103" s="192" t="str">
        <f t="shared" si="15"/>
        <v/>
      </c>
      <c r="J103" s="167" t="str">
        <f t="shared" si="16"/>
        <v/>
      </c>
      <c r="K103" s="5"/>
      <c r="L103" s="167" t="str">
        <f t="shared" si="12"/>
        <v/>
      </c>
      <c r="M103" s="5" t="e">
        <f t="shared" si="13"/>
        <v>#N/A</v>
      </c>
      <c r="N103" s="3" t="str">
        <f t="shared" si="14"/>
        <v/>
      </c>
    </row>
    <row r="104" spans="1:14" x14ac:dyDescent="0.2">
      <c r="A104" s="202"/>
      <c r="B104" s="204" t="e">
        <f>VLOOKUP(A104,Adr!A:B,2,FALSE)</f>
        <v>#N/A</v>
      </c>
      <c r="C104" s="185"/>
      <c r="D104" s="289"/>
      <c r="E104" s="173"/>
      <c r="F104" s="166"/>
      <c r="G104" s="169"/>
      <c r="H104" s="169"/>
      <c r="I104" s="192" t="str">
        <f t="shared" si="15"/>
        <v/>
      </c>
      <c r="J104" s="167" t="str">
        <f t="shared" si="16"/>
        <v/>
      </c>
      <c r="K104" s="5"/>
      <c r="L104" s="167" t="str">
        <f t="shared" si="12"/>
        <v/>
      </c>
      <c r="M104" s="5" t="e">
        <f t="shared" si="13"/>
        <v>#N/A</v>
      </c>
      <c r="N104" s="3" t="str">
        <f t="shared" si="14"/>
        <v/>
      </c>
    </row>
    <row r="105" spans="1:14" x14ac:dyDescent="0.2">
      <c r="A105" s="202"/>
      <c r="B105" s="204" t="e">
        <f>VLOOKUP(A105,Adr!A:B,2,FALSE)</f>
        <v>#N/A</v>
      </c>
      <c r="C105" s="196"/>
      <c r="D105" s="289"/>
      <c r="E105" s="230"/>
      <c r="F105" s="166"/>
      <c r="G105" s="169"/>
      <c r="H105" s="169"/>
      <c r="I105" s="192" t="str">
        <f t="shared" si="15"/>
        <v/>
      </c>
      <c r="J105" s="167" t="str">
        <f t="shared" si="16"/>
        <v/>
      </c>
      <c r="K105" s="5"/>
      <c r="L105" s="167" t="str">
        <f t="shared" si="12"/>
        <v/>
      </c>
      <c r="M105" s="5" t="e">
        <f t="shared" si="13"/>
        <v>#N/A</v>
      </c>
      <c r="N105" s="3" t="str">
        <f t="shared" si="14"/>
        <v/>
      </c>
    </row>
    <row r="106" spans="1:14" x14ac:dyDescent="0.2">
      <c r="A106" s="166"/>
      <c r="B106" s="204" t="e">
        <f>VLOOKUP(A106,Adr!A:B,2,FALSE)</f>
        <v>#N/A</v>
      </c>
      <c r="C106" s="185"/>
      <c r="D106" s="289"/>
      <c r="E106" s="173"/>
      <c r="F106" s="166"/>
      <c r="G106" s="169"/>
      <c r="H106" s="169"/>
      <c r="I106" s="192" t="str">
        <f t="shared" si="15"/>
        <v/>
      </c>
      <c r="J106" s="167" t="str">
        <f t="shared" si="16"/>
        <v/>
      </c>
      <c r="K106" s="5"/>
      <c r="L106" s="167" t="str">
        <f t="shared" si="12"/>
        <v/>
      </c>
      <c r="M106" s="5" t="e">
        <f t="shared" si="13"/>
        <v>#N/A</v>
      </c>
      <c r="N106" s="3" t="str">
        <f t="shared" si="14"/>
        <v/>
      </c>
    </row>
    <row r="107" spans="1:14" x14ac:dyDescent="0.2">
      <c r="A107" s="166"/>
      <c r="B107" s="204" t="e">
        <f>VLOOKUP(A107,Adr!A:B,2,FALSE)</f>
        <v>#N/A</v>
      </c>
      <c r="C107" s="196"/>
      <c r="D107" s="291"/>
      <c r="E107" s="230"/>
      <c r="F107" s="166"/>
      <c r="G107" s="169"/>
      <c r="H107" s="169"/>
      <c r="I107" s="192" t="str">
        <f t="shared" si="15"/>
        <v/>
      </c>
      <c r="J107" s="167" t="str">
        <f t="shared" si="16"/>
        <v/>
      </c>
      <c r="K107" s="5"/>
      <c r="L107" s="167" t="str">
        <f t="shared" si="12"/>
        <v/>
      </c>
      <c r="M107" s="5" t="e">
        <f t="shared" si="13"/>
        <v>#N/A</v>
      </c>
      <c r="N107" s="3" t="str">
        <f t="shared" si="14"/>
        <v/>
      </c>
    </row>
    <row r="108" spans="1:14" x14ac:dyDescent="0.2">
      <c r="A108" s="202"/>
      <c r="B108" s="204" t="e">
        <f>VLOOKUP(A108,Adr!A:B,2,FALSE)</f>
        <v>#N/A</v>
      </c>
      <c r="C108" s="185"/>
      <c r="D108" s="289"/>
      <c r="E108" s="173"/>
      <c r="F108" s="166"/>
      <c r="G108" s="169"/>
      <c r="H108" s="169"/>
      <c r="I108" s="192" t="str">
        <f t="shared" si="15"/>
        <v/>
      </c>
      <c r="J108" s="167" t="str">
        <f t="shared" si="16"/>
        <v/>
      </c>
      <c r="K108" s="5"/>
      <c r="L108" s="167" t="str">
        <f t="shared" si="12"/>
        <v/>
      </c>
      <c r="M108" s="5" t="e">
        <f t="shared" si="13"/>
        <v>#N/A</v>
      </c>
      <c r="N108" s="3" t="str">
        <f t="shared" si="14"/>
        <v/>
      </c>
    </row>
    <row r="109" spans="1:14" x14ac:dyDescent="0.2">
      <c r="A109" s="202"/>
      <c r="B109" s="204" t="e">
        <f>VLOOKUP(A109,Adr!A:B,2,FALSE)</f>
        <v>#N/A</v>
      </c>
      <c r="C109" s="185"/>
      <c r="D109" s="289"/>
      <c r="E109" s="230"/>
      <c r="F109" s="166"/>
      <c r="G109" s="169"/>
      <c r="H109" s="169"/>
      <c r="I109" s="192" t="str">
        <f t="shared" si="15"/>
        <v/>
      </c>
      <c r="J109" s="167" t="str">
        <f t="shared" si="16"/>
        <v/>
      </c>
      <c r="K109" s="5"/>
      <c r="L109" s="167" t="str">
        <f t="shared" si="12"/>
        <v/>
      </c>
      <c r="M109" s="5" t="e">
        <f t="shared" si="13"/>
        <v>#N/A</v>
      </c>
      <c r="N109" s="3" t="str">
        <f t="shared" si="14"/>
        <v/>
      </c>
    </row>
    <row r="110" spans="1:14" x14ac:dyDescent="0.2">
      <c r="A110" s="198"/>
      <c r="B110" s="204" t="e">
        <f>VLOOKUP(A110,Adr!A:B,2,FALSE)</f>
        <v>#N/A</v>
      </c>
      <c r="C110" s="185"/>
      <c r="D110" s="289"/>
      <c r="E110" s="173"/>
      <c r="F110" s="166"/>
      <c r="G110" s="169"/>
      <c r="H110" s="169"/>
      <c r="I110" s="192" t="str">
        <f t="shared" si="15"/>
        <v/>
      </c>
      <c r="J110" s="167" t="str">
        <f t="shared" si="16"/>
        <v/>
      </c>
      <c r="K110" s="5"/>
      <c r="L110" s="167" t="str">
        <f t="shared" si="12"/>
        <v/>
      </c>
      <c r="M110" s="5" t="e">
        <f t="shared" si="13"/>
        <v>#N/A</v>
      </c>
      <c r="N110" s="3" t="str">
        <f t="shared" si="14"/>
        <v/>
      </c>
    </row>
    <row r="111" spans="1:14" x14ac:dyDescent="0.2">
      <c r="A111" s="166"/>
      <c r="B111" s="204" t="e">
        <f>VLOOKUP(A111,Adr!A:B,2,FALSE)</f>
        <v>#N/A</v>
      </c>
      <c r="C111" s="196"/>
      <c r="D111" s="291"/>
      <c r="E111" s="230"/>
      <c r="F111" s="166"/>
      <c r="G111" s="169"/>
      <c r="H111" s="169"/>
      <c r="I111" s="192" t="str">
        <f t="shared" si="15"/>
        <v/>
      </c>
      <c r="J111" s="167" t="str">
        <f t="shared" si="16"/>
        <v/>
      </c>
      <c r="K111" s="5"/>
      <c r="L111" s="167" t="str">
        <f t="shared" si="12"/>
        <v/>
      </c>
      <c r="M111" s="5" t="e">
        <f t="shared" si="13"/>
        <v>#N/A</v>
      </c>
      <c r="N111" s="3" t="str">
        <f t="shared" si="14"/>
        <v/>
      </c>
    </row>
    <row r="112" spans="1:14" x14ac:dyDescent="0.2">
      <c r="A112" s="202"/>
      <c r="B112" s="204" t="e">
        <f>VLOOKUP(A112,Adr!A:B,2,FALSE)</f>
        <v>#N/A</v>
      </c>
      <c r="C112" s="196"/>
      <c r="D112" s="289"/>
      <c r="E112" s="173"/>
      <c r="F112" s="166"/>
      <c r="G112" s="169"/>
      <c r="H112" s="169"/>
      <c r="I112" s="192" t="str">
        <f t="shared" si="15"/>
        <v/>
      </c>
      <c r="J112" s="167" t="str">
        <f t="shared" si="16"/>
        <v/>
      </c>
      <c r="K112" s="5"/>
      <c r="L112" s="167" t="str">
        <f t="shared" si="12"/>
        <v/>
      </c>
      <c r="M112" s="5" t="e">
        <f t="shared" si="13"/>
        <v>#N/A</v>
      </c>
      <c r="N112" s="3" t="str">
        <f t="shared" si="14"/>
        <v/>
      </c>
    </row>
    <row r="113" spans="1:14" x14ac:dyDescent="0.2">
      <c r="A113" s="202"/>
      <c r="B113" s="204" t="e">
        <f>VLOOKUP(A113,Adr!A:B,2,FALSE)</f>
        <v>#N/A</v>
      </c>
      <c r="C113" s="185"/>
      <c r="D113" s="289"/>
      <c r="E113" s="230"/>
      <c r="F113" s="166"/>
      <c r="G113" s="169"/>
      <c r="H113" s="169"/>
      <c r="I113" s="192" t="str">
        <f t="shared" si="15"/>
        <v/>
      </c>
      <c r="J113" s="167" t="str">
        <f t="shared" si="16"/>
        <v/>
      </c>
      <c r="K113" s="5"/>
      <c r="L113" s="167" t="str">
        <f t="shared" si="12"/>
        <v/>
      </c>
      <c r="M113" s="5" t="e">
        <f t="shared" si="13"/>
        <v>#N/A</v>
      </c>
      <c r="N113" s="3" t="str">
        <f t="shared" si="14"/>
        <v/>
      </c>
    </row>
    <row r="114" spans="1:14" x14ac:dyDescent="0.2">
      <c r="A114" s="166"/>
      <c r="B114" s="204" t="e">
        <f>VLOOKUP(A114,Adr!A:B,2,FALSE)</f>
        <v>#N/A</v>
      </c>
      <c r="C114" s="196"/>
      <c r="D114" s="291"/>
      <c r="E114" s="173"/>
      <c r="F114" s="166"/>
      <c r="G114" s="169"/>
      <c r="H114" s="169"/>
      <c r="I114" s="192" t="str">
        <f t="shared" si="15"/>
        <v/>
      </c>
      <c r="J114" s="167" t="str">
        <f t="shared" si="16"/>
        <v/>
      </c>
      <c r="K114" s="5"/>
      <c r="L114" s="167" t="str">
        <f t="shared" si="12"/>
        <v/>
      </c>
      <c r="M114" s="5" t="e">
        <f t="shared" si="13"/>
        <v>#N/A</v>
      </c>
      <c r="N114" s="3" t="str">
        <f t="shared" si="14"/>
        <v/>
      </c>
    </row>
    <row r="115" spans="1:14" x14ac:dyDescent="0.2">
      <c r="A115" s="202"/>
      <c r="B115" s="204" t="e">
        <f>VLOOKUP(A115,Adr!A:B,2,FALSE)</f>
        <v>#N/A</v>
      </c>
      <c r="C115" s="185"/>
      <c r="D115" s="289"/>
      <c r="E115" s="230"/>
      <c r="F115" s="166"/>
      <c r="G115" s="169"/>
      <c r="H115" s="169"/>
      <c r="I115" s="192" t="str">
        <f t="shared" si="15"/>
        <v/>
      </c>
      <c r="J115" s="167" t="str">
        <f t="shared" si="16"/>
        <v/>
      </c>
      <c r="K115" s="5"/>
      <c r="L115" s="167" t="str">
        <f t="shared" si="12"/>
        <v/>
      </c>
      <c r="M115" s="5" t="e">
        <f t="shared" si="13"/>
        <v>#N/A</v>
      </c>
      <c r="N115" s="3" t="str">
        <f t="shared" si="14"/>
        <v/>
      </c>
    </row>
    <row r="116" spans="1:14" x14ac:dyDescent="0.2">
      <c r="A116" s="202"/>
      <c r="B116" s="204" t="e">
        <f>VLOOKUP(A116,Adr!A:B,2,FALSE)</f>
        <v>#N/A</v>
      </c>
      <c r="C116" s="185"/>
      <c r="D116" s="289"/>
      <c r="E116" s="173"/>
      <c r="F116" s="166"/>
      <c r="G116" s="169"/>
      <c r="H116" s="169"/>
      <c r="I116" s="192" t="str">
        <f t="shared" si="15"/>
        <v/>
      </c>
      <c r="J116" s="167" t="str">
        <f t="shared" si="16"/>
        <v/>
      </c>
      <c r="K116" s="5"/>
      <c r="L116" s="167" t="str">
        <f t="shared" si="12"/>
        <v/>
      </c>
      <c r="M116" s="5" t="e">
        <f t="shared" si="13"/>
        <v>#N/A</v>
      </c>
      <c r="N116" s="3" t="str">
        <f t="shared" si="14"/>
        <v/>
      </c>
    </row>
    <row r="117" spans="1:14" x14ac:dyDescent="0.2">
      <c r="A117" s="202"/>
      <c r="B117" s="204" t="e">
        <f>VLOOKUP(A117,Adr!A:B,2,FALSE)</f>
        <v>#N/A</v>
      </c>
      <c r="C117" s="169"/>
      <c r="D117" s="290"/>
      <c r="E117" s="230"/>
      <c r="F117" s="166"/>
      <c r="G117" s="169"/>
      <c r="H117" s="169"/>
      <c r="I117" s="192" t="str">
        <f t="shared" si="15"/>
        <v/>
      </c>
      <c r="J117" s="167" t="str">
        <f t="shared" si="16"/>
        <v/>
      </c>
      <c r="K117" s="5"/>
      <c r="L117" s="167" t="str">
        <f t="shared" si="12"/>
        <v/>
      </c>
      <c r="M117" s="5" t="e">
        <f t="shared" si="13"/>
        <v>#N/A</v>
      </c>
      <c r="N117" s="3" t="str">
        <f t="shared" si="14"/>
        <v/>
      </c>
    </row>
    <row r="118" spans="1:14" x14ac:dyDescent="0.2">
      <c r="A118" s="166"/>
      <c r="B118" s="204" t="e">
        <f>VLOOKUP(A118,Adr!A:B,2,FALSE)</f>
        <v>#N/A</v>
      </c>
      <c r="C118" s="196"/>
      <c r="D118" s="291"/>
      <c r="E118" s="173"/>
      <c r="F118" s="166"/>
      <c r="G118" s="169"/>
      <c r="H118" s="169"/>
      <c r="I118" s="192" t="str">
        <f t="shared" si="15"/>
        <v/>
      </c>
      <c r="J118" s="167" t="str">
        <f t="shared" si="16"/>
        <v/>
      </c>
      <c r="K118" s="5"/>
      <c r="L118" s="167" t="str">
        <f t="shared" si="12"/>
        <v/>
      </c>
      <c r="M118" s="5" t="e">
        <f t="shared" si="13"/>
        <v>#N/A</v>
      </c>
      <c r="N118" s="3" t="str">
        <f t="shared" si="14"/>
        <v/>
      </c>
    </row>
    <row r="119" spans="1:14" x14ac:dyDescent="0.2">
      <c r="A119" s="202"/>
      <c r="B119" s="204" t="e">
        <f>VLOOKUP(A119,Adr!A:B,2,FALSE)</f>
        <v>#N/A</v>
      </c>
      <c r="C119" s="169"/>
      <c r="D119" s="290"/>
      <c r="E119" s="230"/>
      <c r="F119" s="166"/>
      <c r="G119" s="169"/>
      <c r="H119" s="169"/>
      <c r="I119" s="192" t="str">
        <f t="shared" si="15"/>
        <v/>
      </c>
      <c r="J119" s="167" t="str">
        <f t="shared" si="16"/>
        <v/>
      </c>
      <c r="K119" s="5"/>
      <c r="L119" s="167" t="str">
        <f t="shared" si="12"/>
        <v/>
      </c>
      <c r="M119" s="5" t="e">
        <f t="shared" si="13"/>
        <v>#N/A</v>
      </c>
      <c r="N119" s="3" t="str">
        <f t="shared" si="14"/>
        <v/>
      </c>
    </row>
    <row r="120" spans="1:14" x14ac:dyDescent="0.2">
      <c r="A120" s="202"/>
      <c r="B120" s="204" t="e">
        <f>VLOOKUP(A120,Adr!A:B,2,FALSE)</f>
        <v>#N/A</v>
      </c>
      <c r="C120" s="185"/>
      <c r="D120" s="289"/>
      <c r="E120" s="173"/>
      <c r="F120" s="166"/>
      <c r="G120" s="169"/>
      <c r="H120" s="169"/>
      <c r="I120" s="192" t="str">
        <f t="shared" si="15"/>
        <v/>
      </c>
      <c r="J120" s="167" t="str">
        <f t="shared" si="16"/>
        <v/>
      </c>
      <c r="K120" s="5"/>
      <c r="L120" s="167" t="str">
        <f t="shared" si="12"/>
        <v/>
      </c>
      <c r="M120" s="5" t="e">
        <f t="shared" si="13"/>
        <v>#N/A</v>
      </c>
      <c r="N120" s="3" t="str">
        <f t="shared" si="14"/>
        <v/>
      </c>
    </row>
    <row r="121" spans="1:14" x14ac:dyDescent="0.2">
      <c r="A121" s="166"/>
      <c r="B121" s="204" t="e">
        <f>VLOOKUP(A121,Adr!A:B,2,FALSE)</f>
        <v>#N/A</v>
      </c>
      <c r="C121" s="196"/>
      <c r="D121" s="291"/>
      <c r="E121" s="230"/>
      <c r="F121" s="166"/>
      <c r="G121" s="169"/>
      <c r="H121" s="169"/>
      <c r="I121" s="192" t="str">
        <f t="shared" si="15"/>
        <v/>
      </c>
      <c r="J121" s="167" t="str">
        <f t="shared" si="16"/>
        <v/>
      </c>
      <c r="K121" s="5"/>
      <c r="L121" s="167" t="str">
        <f t="shared" si="12"/>
        <v/>
      </c>
      <c r="M121" s="5" t="e">
        <f t="shared" si="13"/>
        <v>#N/A</v>
      </c>
      <c r="N121" s="3" t="str">
        <f t="shared" si="14"/>
        <v/>
      </c>
    </row>
    <row r="122" spans="1:14" x14ac:dyDescent="0.2">
      <c r="A122" s="198"/>
      <c r="B122" s="204" t="e">
        <f>VLOOKUP(A122,Adr!A:B,2,FALSE)</f>
        <v>#N/A</v>
      </c>
      <c r="C122" s="185"/>
      <c r="D122" s="289"/>
      <c r="E122" s="173"/>
      <c r="F122" s="166"/>
      <c r="G122" s="169"/>
      <c r="H122" s="169"/>
      <c r="I122" s="192" t="str">
        <f t="shared" si="15"/>
        <v/>
      </c>
      <c r="J122" s="167" t="str">
        <f t="shared" si="16"/>
        <v/>
      </c>
      <c r="K122" s="5"/>
      <c r="L122" s="167" t="str">
        <f t="shared" si="12"/>
        <v/>
      </c>
      <c r="M122" s="5" t="e">
        <f t="shared" si="13"/>
        <v>#N/A</v>
      </c>
      <c r="N122" s="3" t="str">
        <f t="shared" si="14"/>
        <v/>
      </c>
    </row>
    <row r="123" spans="1:14" x14ac:dyDescent="0.2">
      <c r="A123" s="202"/>
      <c r="B123" s="204" t="e">
        <f>VLOOKUP(A123,Adr!A:B,2,FALSE)</f>
        <v>#N/A</v>
      </c>
      <c r="C123" s="185"/>
      <c r="D123" s="289"/>
      <c r="E123" s="230"/>
      <c r="F123" s="166"/>
      <c r="G123" s="169"/>
      <c r="H123" s="169"/>
      <c r="I123" s="192" t="str">
        <f t="shared" si="15"/>
        <v/>
      </c>
      <c r="J123" s="167" t="str">
        <f t="shared" si="16"/>
        <v/>
      </c>
      <c r="K123" s="5"/>
      <c r="L123" s="167" t="str">
        <f t="shared" si="12"/>
        <v/>
      </c>
      <c r="M123" s="5" t="e">
        <f t="shared" si="13"/>
        <v>#N/A</v>
      </c>
      <c r="N123" s="3" t="str">
        <f t="shared" si="14"/>
        <v/>
      </c>
    </row>
    <row r="124" spans="1:14" x14ac:dyDescent="0.2">
      <c r="A124" s="202"/>
      <c r="B124" s="204" t="e">
        <f>VLOOKUP(A124,Adr!A:B,2,FALSE)</f>
        <v>#N/A</v>
      </c>
      <c r="C124" s="185"/>
      <c r="D124" s="289"/>
      <c r="E124" s="173"/>
      <c r="F124" s="166"/>
      <c r="G124" s="169"/>
      <c r="H124" s="169"/>
      <c r="I124" s="192" t="str">
        <f t="shared" si="15"/>
        <v/>
      </c>
      <c r="J124" s="167" t="str">
        <f t="shared" si="16"/>
        <v/>
      </c>
      <c r="K124" s="5"/>
      <c r="L124" s="167" t="str">
        <f t="shared" si="12"/>
        <v/>
      </c>
      <c r="M124" s="5" t="e">
        <f t="shared" si="13"/>
        <v>#N/A</v>
      </c>
      <c r="N124" s="3" t="str">
        <f t="shared" si="14"/>
        <v/>
      </c>
    </row>
    <row r="125" spans="1:14" x14ac:dyDescent="0.2">
      <c r="A125" s="166"/>
      <c r="B125" s="204" t="e">
        <f>VLOOKUP(A125,Adr!A:B,2,FALSE)</f>
        <v>#N/A</v>
      </c>
      <c r="C125" s="196"/>
      <c r="D125" s="291"/>
      <c r="E125" s="230"/>
      <c r="F125" s="166"/>
      <c r="G125" s="169"/>
      <c r="H125" s="169"/>
      <c r="I125" s="192" t="str">
        <f t="shared" si="15"/>
        <v/>
      </c>
      <c r="J125" s="167" t="str">
        <f t="shared" si="16"/>
        <v/>
      </c>
      <c r="K125" s="5"/>
      <c r="L125" s="167" t="str">
        <f t="shared" si="12"/>
        <v/>
      </c>
      <c r="M125" s="5" t="e">
        <f t="shared" si="13"/>
        <v>#N/A</v>
      </c>
      <c r="N125" s="3" t="str">
        <f t="shared" si="14"/>
        <v/>
      </c>
    </row>
    <row r="126" spans="1:14" x14ac:dyDescent="0.2">
      <c r="A126" s="166"/>
      <c r="B126" s="204" t="e">
        <f>VLOOKUP(A126,Adr!A:B,2,FALSE)</f>
        <v>#N/A</v>
      </c>
      <c r="C126" s="196"/>
      <c r="D126" s="291"/>
      <c r="E126" s="173"/>
      <c r="F126" s="166"/>
      <c r="G126" s="169"/>
      <c r="H126" s="169"/>
      <c r="I126" s="192" t="str">
        <f t="shared" si="15"/>
        <v/>
      </c>
      <c r="J126" s="167" t="str">
        <f t="shared" si="16"/>
        <v/>
      </c>
      <c r="K126" s="5"/>
      <c r="L126" s="167" t="str">
        <f t="shared" si="12"/>
        <v/>
      </c>
      <c r="M126" s="5" t="e">
        <f t="shared" si="13"/>
        <v>#N/A</v>
      </c>
      <c r="N126" s="3" t="str">
        <f t="shared" si="14"/>
        <v/>
      </c>
    </row>
    <row r="127" spans="1:14" x14ac:dyDescent="0.2">
      <c r="A127" s="202"/>
      <c r="B127" s="204" t="e">
        <f>VLOOKUP(A127,Adr!A:B,2,FALSE)</f>
        <v>#N/A</v>
      </c>
      <c r="C127" s="196"/>
      <c r="D127" s="289"/>
      <c r="E127" s="230"/>
      <c r="F127" s="166"/>
      <c r="G127" s="169"/>
      <c r="H127" s="169"/>
      <c r="I127" s="192" t="str">
        <f t="shared" si="15"/>
        <v/>
      </c>
      <c r="J127" s="167" t="str">
        <f t="shared" si="16"/>
        <v/>
      </c>
      <c r="K127" s="5"/>
      <c r="L127" s="167" t="str">
        <f t="shared" si="12"/>
        <v/>
      </c>
      <c r="M127" s="5" t="e">
        <f t="shared" si="13"/>
        <v>#N/A</v>
      </c>
      <c r="N127" s="3" t="str">
        <f t="shared" si="14"/>
        <v/>
      </c>
    </row>
    <row r="128" spans="1:14" x14ac:dyDescent="0.2">
      <c r="A128" s="202"/>
      <c r="B128" s="204" t="e">
        <f>VLOOKUP(A128,Adr!A:B,2,FALSE)</f>
        <v>#N/A</v>
      </c>
      <c r="C128" s="196"/>
      <c r="D128" s="289"/>
      <c r="E128" s="173"/>
      <c r="F128" s="166"/>
      <c r="G128" s="169"/>
      <c r="H128" s="169"/>
      <c r="I128" s="192" t="str">
        <f t="shared" si="15"/>
        <v/>
      </c>
      <c r="J128" s="167" t="str">
        <f t="shared" si="16"/>
        <v/>
      </c>
      <c r="K128" s="5"/>
      <c r="L128" s="167" t="str">
        <f t="shared" si="12"/>
        <v/>
      </c>
      <c r="M128" s="5" t="e">
        <f t="shared" si="13"/>
        <v>#N/A</v>
      </c>
      <c r="N128" s="3" t="str">
        <f t="shared" si="14"/>
        <v/>
      </c>
    </row>
    <row r="129" spans="1:14" x14ac:dyDescent="0.2">
      <c r="A129" s="202"/>
      <c r="B129" s="204" t="e">
        <f>VLOOKUP(A129,Adr!A:B,2,FALSE)</f>
        <v>#N/A</v>
      </c>
      <c r="C129" s="185"/>
      <c r="D129" s="289"/>
      <c r="E129" s="230"/>
      <c r="F129" s="166"/>
      <c r="G129" s="169"/>
      <c r="H129" s="169"/>
      <c r="I129" s="192" t="str">
        <f t="shared" si="15"/>
        <v/>
      </c>
      <c r="J129" s="167" t="str">
        <f t="shared" si="16"/>
        <v/>
      </c>
      <c r="K129" s="5"/>
      <c r="L129" s="167" t="str">
        <f t="shared" si="12"/>
        <v/>
      </c>
      <c r="M129" s="5" t="e">
        <f t="shared" si="13"/>
        <v>#N/A</v>
      </c>
      <c r="N129" s="3" t="str">
        <f t="shared" si="14"/>
        <v/>
      </c>
    </row>
    <row r="130" spans="1:14" x14ac:dyDescent="0.2">
      <c r="A130" s="202"/>
      <c r="B130" s="204" t="e">
        <f>VLOOKUP(A130,Adr!A:B,2,FALSE)</f>
        <v>#N/A</v>
      </c>
      <c r="C130" s="185"/>
      <c r="D130" s="289"/>
      <c r="E130" s="173"/>
      <c r="F130" s="166"/>
      <c r="G130" s="169"/>
      <c r="H130" s="169"/>
      <c r="I130" s="192" t="str">
        <f t="shared" si="15"/>
        <v/>
      </c>
      <c r="J130" s="167" t="str">
        <f t="shared" si="16"/>
        <v/>
      </c>
      <c r="K130" s="5"/>
      <c r="L130" s="167" t="str">
        <f t="shared" si="12"/>
        <v/>
      </c>
      <c r="M130" s="5" t="e">
        <f t="shared" si="13"/>
        <v>#N/A</v>
      </c>
      <c r="N130" s="3" t="str">
        <f t="shared" si="14"/>
        <v/>
      </c>
    </row>
    <row r="131" spans="1:14" x14ac:dyDescent="0.2">
      <c r="A131" s="166"/>
      <c r="B131" s="204" t="e">
        <f>VLOOKUP(A131,Adr!A:B,2,FALSE)</f>
        <v>#N/A</v>
      </c>
      <c r="C131" s="169"/>
      <c r="D131" s="290"/>
      <c r="E131" s="230"/>
      <c r="F131" s="166"/>
      <c r="G131" s="169"/>
      <c r="H131" s="169"/>
      <c r="I131" s="192" t="str">
        <f t="shared" si="15"/>
        <v/>
      </c>
      <c r="J131" s="167" t="str">
        <f t="shared" si="16"/>
        <v/>
      </c>
      <c r="K131" s="5"/>
      <c r="L131" s="167" t="str">
        <f t="shared" si="12"/>
        <v/>
      </c>
      <c r="M131" s="5" t="e">
        <f t="shared" si="13"/>
        <v>#N/A</v>
      </c>
      <c r="N131" s="3" t="str">
        <f t="shared" si="14"/>
        <v/>
      </c>
    </row>
    <row r="132" spans="1:14" x14ac:dyDescent="0.2">
      <c r="A132" s="202"/>
      <c r="B132" s="204" t="e">
        <f>VLOOKUP(A132,Adr!A:B,2,FALSE)</f>
        <v>#N/A</v>
      </c>
      <c r="C132" s="185"/>
      <c r="D132" s="289"/>
      <c r="E132" s="173"/>
      <c r="F132" s="166"/>
      <c r="G132" s="169"/>
      <c r="H132" s="169"/>
      <c r="I132" s="192" t="str">
        <f t="shared" si="15"/>
        <v/>
      </c>
      <c r="J132" s="167" t="str">
        <f t="shared" si="16"/>
        <v/>
      </c>
      <c r="K132" s="5"/>
      <c r="L132" s="167" t="str">
        <f t="shared" si="12"/>
        <v/>
      </c>
      <c r="M132" s="5" t="e">
        <f t="shared" si="13"/>
        <v>#N/A</v>
      </c>
      <c r="N132" s="3" t="str">
        <f t="shared" si="14"/>
        <v/>
      </c>
    </row>
    <row r="133" spans="1:14" x14ac:dyDescent="0.2">
      <c r="A133" s="202"/>
      <c r="B133" s="204" t="e">
        <f>VLOOKUP(A133,Adr!A:B,2,FALSE)</f>
        <v>#N/A</v>
      </c>
      <c r="C133" s="169"/>
      <c r="D133" s="290"/>
      <c r="E133" s="230"/>
      <c r="F133" s="166"/>
      <c r="G133" s="169"/>
      <c r="H133" s="169"/>
      <c r="I133" s="192" t="str">
        <f t="shared" si="15"/>
        <v/>
      </c>
      <c r="J133" s="167" t="str">
        <f t="shared" si="16"/>
        <v/>
      </c>
      <c r="K133" s="5"/>
      <c r="L133" s="167" t="str">
        <f t="shared" si="12"/>
        <v/>
      </c>
      <c r="M133" s="5" t="e">
        <f t="shared" si="13"/>
        <v>#N/A</v>
      </c>
      <c r="N133" s="3" t="str">
        <f t="shared" si="14"/>
        <v/>
      </c>
    </row>
    <row r="134" spans="1:14" x14ac:dyDescent="0.2">
      <c r="A134" s="178"/>
      <c r="B134" s="204" t="e">
        <f>VLOOKUP(A134,Adr!A:B,2,FALSE)</f>
        <v>#N/A</v>
      </c>
      <c r="C134" s="196"/>
      <c r="D134" s="289"/>
      <c r="E134" s="173"/>
      <c r="F134" s="166"/>
      <c r="G134" s="169"/>
      <c r="H134" s="169"/>
      <c r="I134" s="192" t="str">
        <f t="shared" si="15"/>
        <v/>
      </c>
      <c r="J134" s="167" t="str">
        <f t="shared" si="16"/>
        <v/>
      </c>
      <c r="K134" s="5"/>
      <c r="L134" s="167" t="str">
        <f t="shared" si="12"/>
        <v/>
      </c>
      <c r="M134" s="5" t="e">
        <f t="shared" si="13"/>
        <v>#N/A</v>
      </c>
      <c r="N134" s="3" t="str">
        <f t="shared" si="14"/>
        <v/>
      </c>
    </row>
    <row r="135" spans="1:14" x14ac:dyDescent="0.2">
      <c r="A135" s="202"/>
      <c r="B135" s="204" t="e">
        <f>VLOOKUP(A135,Adr!A:B,2,FALSE)</f>
        <v>#N/A</v>
      </c>
      <c r="C135" s="185"/>
      <c r="D135" s="289"/>
      <c r="E135" s="230"/>
      <c r="F135" s="166"/>
      <c r="G135" s="169"/>
      <c r="H135" s="169"/>
      <c r="I135" s="192" t="str">
        <f t="shared" si="15"/>
        <v/>
      </c>
      <c r="J135" s="167" t="str">
        <f t="shared" si="16"/>
        <v/>
      </c>
      <c r="K135" s="5"/>
      <c r="L135" s="167" t="str">
        <f t="shared" si="12"/>
        <v/>
      </c>
      <c r="M135" s="5" t="e">
        <f t="shared" si="13"/>
        <v>#N/A</v>
      </c>
      <c r="N135" s="3" t="str">
        <f t="shared" si="14"/>
        <v/>
      </c>
    </row>
    <row r="136" spans="1:14" x14ac:dyDescent="0.2">
      <c r="A136" s="202"/>
      <c r="B136" s="204" t="e">
        <f>VLOOKUP(A136,Adr!A:B,2,FALSE)</f>
        <v>#N/A</v>
      </c>
      <c r="C136" s="185"/>
      <c r="D136" s="289"/>
      <c r="E136" s="173"/>
      <c r="F136" s="166"/>
      <c r="G136" s="169"/>
      <c r="H136" s="169"/>
      <c r="I136" s="192" t="str">
        <f t="shared" si="15"/>
        <v/>
      </c>
      <c r="J136" s="167" t="str">
        <f t="shared" si="16"/>
        <v/>
      </c>
      <c r="K136" s="5"/>
      <c r="L136" s="167" t="str">
        <f t="shared" si="12"/>
        <v/>
      </c>
      <c r="M136" s="5" t="e">
        <f t="shared" si="13"/>
        <v>#N/A</v>
      </c>
      <c r="N136" s="3" t="str">
        <f t="shared" si="14"/>
        <v/>
      </c>
    </row>
    <row r="137" spans="1:14" x14ac:dyDescent="0.2">
      <c r="A137" s="202"/>
      <c r="B137" s="204" t="e">
        <f>VLOOKUP(A137,Adr!A:B,2,FALSE)</f>
        <v>#N/A</v>
      </c>
      <c r="C137" s="185"/>
      <c r="D137" s="289"/>
      <c r="E137" s="230"/>
      <c r="F137" s="166"/>
      <c r="G137" s="169"/>
      <c r="H137" s="169"/>
      <c r="I137" s="192" t="str">
        <f t="shared" si="15"/>
        <v/>
      </c>
      <c r="J137" s="167" t="str">
        <f t="shared" si="16"/>
        <v/>
      </c>
      <c r="K137" s="5"/>
      <c r="L137" s="167" t="str">
        <f t="shared" si="12"/>
        <v/>
      </c>
      <c r="M137" s="5" t="e">
        <f t="shared" si="13"/>
        <v>#N/A</v>
      </c>
      <c r="N137" s="3" t="str">
        <f t="shared" si="14"/>
        <v/>
      </c>
    </row>
    <row r="138" spans="1:14" x14ac:dyDescent="0.2">
      <c r="A138" s="202"/>
      <c r="B138" s="204" t="e">
        <f>VLOOKUP(A138,Adr!A:B,2,FALSE)</f>
        <v>#N/A</v>
      </c>
      <c r="C138" s="185"/>
      <c r="D138" s="289"/>
      <c r="E138" s="173"/>
      <c r="F138" s="166"/>
      <c r="G138" s="169"/>
      <c r="H138" s="169"/>
      <c r="I138" s="192" t="str">
        <f t="shared" si="15"/>
        <v/>
      </c>
      <c r="J138" s="167" t="str">
        <f t="shared" si="16"/>
        <v/>
      </c>
      <c r="K138" s="5"/>
      <c r="L138" s="167" t="str">
        <f t="shared" si="12"/>
        <v/>
      </c>
      <c r="M138" s="5" t="e">
        <f t="shared" si="13"/>
        <v>#N/A</v>
      </c>
      <c r="N138" s="3" t="str">
        <f t="shared" si="14"/>
        <v/>
      </c>
    </row>
    <row r="139" spans="1:14" x14ac:dyDescent="0.2">
      <c r="A139" s="178"/>
      <c r="B139" s="204" t="e">
        <f>VLOOKUP(A139,Adr!A:B,2,FALSE)</f>
        <v>#N/A</v>
      </c>
      <c r="C139" s="196"/>
      <c r="D139" s="291"/>
      <c r="E139" s="230"/>
      <c r="F139" s="166"/>
      <c r="G139" s="169"/>
      <c r="H139" s="169"/>
      <c r="I139" s="192" t="str">
        <f t="shared" si="15"/>
        <v/>
      </c>
      <c r="J139" s="167" t="str">
        <f t="shared" si="16"/>
        <v/>
      </c>
      <c r="K139" s="5"/>
      <c r="L139" s="167" t="str">
        <f t="shared" si="12"/>
        <v/>
      </c>
      <c r="M139" s="5" t="e">
        <f t="shared" si="13"/>
        <v>#N/A</v>
      </c>
      <c r="N139" s="3" t="str">
        <f t="shared" si="14"/>
        <v/>
      </c>
    </row>
    <row r="140" spans="1:14" x14ac:dyDescent="0.2">
      <c r="A140" s="202"/>
      <c r="B140" s="204" t="e">
        <f>VLOOKUP(A140,Adr!A:B,2,FALSE)</f>
        <v>#N/A</v>
      </c>
      <c r="C140" s="185"/>
      <c r="D140" s="289"/>
      <c r="E140" s="173"/>
      <c r="F140" s="166"/>
      <c r="G140" s="169"/>
      <c r="H140" s="169"/>
      <c r="I140" s="192" t="str">
        <f t="shared" si="15"/>
        <v/>
      </c>
      <c r="J140" s="167" t="str">
        <f t="shared" si="16"/>
        <v/>
      </c>
      <c r="K140" s="5"/>
      <c r="L140" s="167" t="str">
        <f t="shared" si="12"/>
        <v/>
      </c>
      <c r="M140" s="5" t="e">
        <f t="shared" si="13"/>
        <v>#N/A</v>
      </c>
      <c r="N140" s="3" t="str">
        <f t="shared" si="14"/>
        <v/>
      </c>
    </row>
    <row r="141" spans="1:14" x14ac:dyDescent="0.2">
      <c r="A141" s="202"/>
      <c r="B141" s="204" t="e">
        <f>VLOOKUP(A141,Adr!A:B,2,FALSE)</f>
        <v>#N/A</v>
      </c>
      <c r="C141" s="185"/>
      <c r="D141" s="289"/>
      <c r="E141" s="230"/>
      <c r="F141" s="166"/>
      <c r="G141" s="169"/>
      <c r="H141" s="169"/>
      <c r="I141" s="192" t="str">
        <f t="shared" si="15"/>
        <v/>
      </c>
      <c r="J141" s="167" t="str">
        <f t="shared" si="16"/>
        <v/>
      </c>
      <c r="K141" s="5"/>
      <c r="L141" s="167" t="str">
        <f t="shared" si="12"/>
        <v/>
      </c>
      <c r="M141" s="5" t="e">
        <f t="shared" si="13"/>
        <v>#N/A</v>
      </c>
      <c r="N141" s="3" t="str">
        <f t="shared" si="14"/>
        <v/>
      </c>
    </row>
    <row r="142" spans="1:14" x14ac:dyDescent="0.2">
      <c r="A142" s="202"/>
      <c r="B142" s="204" t="e">
        <f>VLOOKUP(A142,Adr!A:B,2,FALSE)</f>
        <v>#N/A</v>
      </c>
      <c r="C142" s="185"/>
      <c r="D142" s="289"/>
      <c r="E142" s="173"/>
      <c r="F142" s="166"/>
      <c r="G142" s="169"/>
      <c r="H142" s="169"/>
      <c r="I142" s="192" t="str">
        <f t="shared" si="15"/>
        <v/>
      </c>
      <c r="J142" s="167" t="str">
        <f t="shared" si="16"/>
        <v/>
      </c>
      <c r="K142" s="5"/>
      <c r="L142" s="167" t="str">
        <f t="shared" si="12"/>
        <v/>
      </c>
      <c r="M142" s="5" t="e">
        <f t="shared" si="13"/>
        <v>#N/A</v>
      </c>
      <c r="N142" s="3" t="str">
        <f t="shared" si="14"/>
        <v/>
      </c>
    </row>
    <row r="143" spans="1:14" x14ac:dyDescent="0.2">
      <c r="A143" s="202"/>
      <c r="B143" s="204" t="e">
        <f>VLOOKUP(A143,Adr!A:B,2,FALSE)</f>
        <v>#N/A</v>
      </c>
      <c r="C143" s="185"/>
      <c r="D143" s="289"/>
      <c r="E143" s="230"/>
      <c r="F143" s="166"/>
      <c r="G143" s="169"/>
      <c r="H143" s="169"/>
      <c r="I143" s="192" t="str">
        <f t="shared" si="15"/>
        <v/>
      </c>
      <c r="J143" s="167" t="str">
        <f t="shared" si="16"/>
        <v/>
      </c>
      <c r="K143" s="5"/>
      <c r="L143" s="167" t="str">
        <f t="shared" si="12"/>
        <v/>
      </c>
      <c r="M143" s="5" t="e">
        <f t="shared" si="13"/>
        <v>#N/A</v>
      </c>
      <c r="N143" s="3" t="str">
        <f t="shared" si="14"/>
        <v/>
      </c>
    </row>
    <row r="144" spans="1:14" x14ac:dyDescent="0.2">
      <c r="A144" s="202"/>
      <c r="B144" s="204" t="e">
        <f>VLOOKUP(A144,Adr!A:B,2,FALSE)</f>
        <v>#N/A</v>
      </c>
      <c r="C144" s="169"/>
      <c r="D144" s="290"/>
      <c r="E144" s="173"/>
      <c r="F144" s="166"/>
      <c r="G144" s="169"/>
      <c r="H144" s="169"/>
      <c r="I144" s="192" t="str">
        <f t="shared" si="15"/>
        <v/>
      </c>
      <c r="J144" s="167" t="str">
        <f t="shared" si="16"/>
        <v/>
      </c>
      <c r="K144" s="5"/>
      <c r="L144" s="167" t="str">
        <f t="shared" si="12"/>
        <v/>
      </c>
      <c r="M144" s="5" t="e">
        <f t="shared" si="13"/>
        <v>#N/A</v>
      </c>
      <c r="N144" s="3" t="str">
        <f t="shared" si="14"/>
        <v/>
      </c>
    </row>
    <row r="145" spans="1:14" x14ac:dyDescent="0.2">
      <c r="A145" s="182"/>
      <c r="B145" s="204" t="e">
        <f>VLOOKUP(A145,Adr!A:B,2,FALSE)</f>
        <v>#N/A</v>
      </c>
      <c r="C145" s="185"/>
      <c r="D145" s="289"/>
      <c r="E145" s="230"/>
      <c r="F145" s="166"/>
      <c r="G145" s="169"/>
      <c r="H145" s="169"/>
      <c r="I145" s="192" t="str">
        <f t="shared" si="15"/>
        <v/>
      </c>
      <c r="J145" s="167" t="str">
        <f t="shared" si="16"/>
        <v/>
      </c>
      <c r="K145" s="5"/>
      <c r="L145" s="167" t="str">
        <f t="shared" si="12"/>
        <v/>
      </c>
      <c r="M145" s="5" t="e">
        <f t="shared" si="13"/>
        <v>#N/A</v>
      </c>
      <c r="N145" s="3" t="str">
        <f t="shared" si="14"/>
        <v/>
      </c>
    </row>
    <row r="146" spans="1:14" x14ac:dyDescent="0.2">
      <c r="A146" s="166"/>
      <c r="B146" s="204" t="e">
        <f>VLOOKUP(A146,Adr!A:B,2,FALSE)</f>
        <v>#N/A</v>
      </c>
      <c r="C146" s="196"/>
      <c r="D146" s="291"/>
      <c r="E146" s="173"/>
      <c r="F146" s="166"/>
      <c r="G146" s="169"/>
      <c r="H146" s="169"/>
      <c r="I146" s="192" t="str">
        <f t="shared" si="15"/>
        <v/>
      </c>
      <c r="J146" s="167" t="str">
        <f t="shared" si="16"/>
        <v/>
      </c>
      <c r="K146" s="5"/>
      <c r="L146" s="167" t="str">
        <f t="shared" si="12"/>
        <v/>
      </c>
      <c r="M146" s="5" t="e">
        <f t="shared" si="13"/>
        <v>#N/A</v>
      </c>
      <c r="N146" s="3" t="str">
        <f t="shared" si="14"/>
        <v/>
      </c>
    </row>
    <row r="147" spans="1:14" x14ac:dyDescent="0.2">
      <c r="A147" s="202"/>
      <c r="B147" s="204" t="e">
        <f>VLOOKUP(A147,Adr!A:B,2,FALSE)</f>
        <v>#N/A</v>
      </c>
      <c r="C147" s="185"/>
      <c r="D147" s="289"/>
      <c r="E147" s="230"/>
      <c r="F147" s="166"/>
      <c r="G147" s="169"/>
      <c r="H147" s="169"/>
      <c r="I147" s="192" t="str">
        <f t="shared" si="15"/>
        <v/>
      </c>
      <c r="J147" s="167" t="str">
        <f t="shared" si="16"/>
        <v/>
      </c>
      <c r="K147" s="5"/>
      <c r="L147" s="167" t="str">
        <f t="shared" si="12"/>
        <v/>
      </c>
      <c r="M147" s="5" t="e">
        <f t="shared" si="13"/>
        <v>#N/A</v>
      </c>
      <c r="N147" s="3" t="str">
        <f t="shared" si="14"/>
        <v/>
      </c>
    </row>
    <row r="148" spans="1:14" x14ac:dyDescent="0.2">
      <c r="A148" s="202"/>
      <c r="B148" s="204" t="e">
        <f>VLOOKUP(A148,Adr!A:B,2,FALSE)</f>
        <v>#N/A</v>
      </c>
      <c r="C148" s="169"/>
      <c r="D148" s="290"/>
      <c r="E148" s="173"/>
      <c r="F148" s="166"/>
      <c r="G148" s="169"/>
      <c r="H148" s="169"/>
      <c r="I148" s="192" t="str">
        <f t="shared" si="15"/>
        <v/>
      </c>
      <c r="J148" s="167" t="str">
        <f t="shared" si="16"/>
        <v/>
      </c>
      <c r="K148" s="5"/>
      <c r="L148" s="167" t="str">
        <f t="shared" si="12"/>
        <v/>
      </c>
      <c r="M148" s="5" t="e">
        <f t="shared" si="13"/>
        <v>#N/A</v>
      </c>
      <c r="N148" s="3" t="str">
        <f t="shared" si="14"/>
        <v/>
      </c>
    </row>
    <row r="149" spans="1:14" x14ac:dyDescent="0.2">
      <c r="A149" s="202"/>
      <c r="B149" s="204" t="e">
        <f>VLOOKUP(A149,Adr!A:B,2,FALSE)</f>
        <v>#N/A</v>
      </c>
      <c r="C149" s="185"/>
      <c r="D149" s="289"/>
      <c r="E149" s="230"/>
      <c r="F149" s="166"/>
      <c r="G149" s="169"/>
      <c r="H149" s="169"/>
      <c r="I149" s="192" t="str">
        <f t="shared" si="15"/>
        <v/>
      </c>
      <c r="J149" s="167" t="str">
        <f t="shared" si="16"/>
        <v/>
      </c>
      <c r="K149" s="5"/>
      <c r="L149" s="167" t="str">
        <f t="shared" ref="L149:L207" si="17">A149&amp;G149&amp;H149</f>
        <v/>
      </c>
      <c r="M149" s="5" t="e">
        <f t="shared" ref="M149:M207" si="18">B149&amp;F149&amp;H149&amp;C149</f>
        <v>#N/A</v>
      </c>
      <c r="N149" s="3" t="str">
        <f t="shared" ref="N149:N207" si="19">+I149&amp;H149</f>
        <v/>
      </c>
    </row>
    <row r="150" spans="1:14" x14ac:dyDescent="0.2">
      <c r="A150" s="202"/>
      <c r="B150" s="204" t="e">
        <f>VLOOKUP(A150,Adr!A:B,2,FALSE)</f>
        <v>#N/A</v>
      </c>
      <c r="C150" s="185"/>
      <c r="D150" s="289"/>
      <c r="E150" s="173"/>
      <c r="F150" s="166"/>
      <c r="G150" s="169"/>
      <c r="H150" s="169"/>
      <c r="I150" s="192" t="str">
        <f t="shared" si="15"/>
        <v/>
      </c>
      <c r="J150" s="167" t="str">
        <f t="shared" si="16"/>
        <v/>
      </c>
      <c r="K150" s="5"/>
      <c r="L150" s="167" t="str">
        <f t="shared" si="17"/>
        <v/>
      </c>
      <c r="M150" s="5" t="e">
        <f t="shared" si="18"/>
        <v>#N/A</v>
      </c>
      <c r="N150" s="3" t="str">
        <f t="shared" si="19"/>
        <v/>
      </c>
    </row>
    <row r="151" spans="1:14" x14ac:dyDescent="0.2">
      <c r="A151" s="198"/>
      <c r="B151" s="204" t="e">
        <f>VLOOKUP(A151,Adr!A:B,2,FALSE)</f>
        <v>#N/A</v>
      </c>
      <c r="C151" s="185"/>
      <c r="D151" s="289"/>
      <c r="E151" s="230"/>
      <c r="F151" s="166"/>
      <c r="G151" s="169"/>
      <c r="H151" s="169"/>
      <c r="I151" s="192" t="str">
        <f t="shared" si="15"/>
        <v/>
      </c>
      <c r="J151" s="167" t="str">
        <f t="shared" si="16"/>
        <v/>
      </c>
      <c r="K151" s="5"/>
      <c r="L151" s="167" t="str">
        <f t="shared" si="17"/>
        <v/>
      </c>
      <c r="M151" s="5" t="e">
        <f t="shared" si="18"/>
        <v>#N/A</v>
      </c>
      <c r="N151" s="3" t="str">
        <f t="shared" si="19"/>
        <v/>
      </c>
    </row>
    <row r="152" spans="1:14" x14ac:dyDescent="0.2">
      <c r="A152" s="202"/>
      <c r="B152" s="204" t="e">
        <f>VLOOKUP(A152,Adr!A:B,2,FALSE)</f>
        <v>#N/A</v>
      </c>
      <c r="C152" s="185"/>
      <c r="D152" s="289"/>
      <c r="E152" s="173"/>
      <c r="F152" s="166"/>
      <c r="G152" s="169"/>
      <c r="H152" s="169"/>
      <c r="I152" s="192" t="str">
        <f t="shared" si="15"/>
        <v/>
      </c>
      <c r="J152" s="167" t="str">
        <f t="shared" si="16"/>
        <v/>
      </c>
      <c r="K152" s="5"/>
      <c r="L152" s="167" t="str">
        <f t="shared" si="17"/>
        <v/>
      </c>
      <c r="M152" s="5" t="e">
        <f t="shared" si="18"/>
        <v>#N/A</v>
      </c>
      <c r="N152" s="3" t="str">
        <f t="shared" si="19"/>
        <v/>
      </c>
    </row>
    <row r="153" spans="1:14" x14ac:dyDescent="0.2">
      <c r="A153" s="202"/>
      <c r="B153" s="204" t="e">
        <f>VLOOKUP(A153,Adr!A:B,2,FALSE)</f>
        <v>#N/A</v>
      </c>
      <c r="C153" s="196"/>
      <c r="D153" s="291"/>
      <c r="E153" s="230"/>
      <c r="F153" s="166"/>
      <c r="G153" s="169"/>
      <c r="H153" s="169"/>
      <c r="I153" s="192" t="str">
        <f t="shared" si="15"/>
        <v/>
      </c>
      <c r="J153" s="167" t="str">
        <f t="shared" si="16"/>
        <v/>
      </c>
      <c r="K153" s="5"/>
      <c r="L153" s="167" t="str">
        <f t="shared" si="17"/>
        <v/>
      </c>
      <c r="M153" s="5" t="e">
        <f t="shared" si="18"/>
        <v>#N/A</v>
      </c>
      <c r="N153" s="3" t="str">
        <f t="shared" si="19"/>
        <v/>
      </c>
    </row>
    <row r="154" spans="1:14" x14ac:dyDescent="0.2">
      <c r="A154" s="166"/>
      <c r="B154" s="204" t="e">
        <f>VLOOKUP(A154,Adr!A:B,2,FALSE)</f>
        <v>#N/A</v>
      </c>
      <c r="C154" s="196"/>
      <c r="D154" s="291"/>
      <c r="E154" s="173"/>
      <c r="F154" s="166"/>
      <c r="G154" s="169"/>
      <c r="H154" s="169"/>
      <c r="I154" s="192" t="str">
        <f t="shared" si="15"/>
        <v/>
      </c>
      <c r="J154" s="167" t="str">
        <f t="shared" si="16"/>
        <v/>
      </c>
      <c r="K154" s="5"/>
      <c r="L154" s="167" t="str">
        <f t="shared" si="17"/>
        <v/>
      </c>
      <c r="M154" s="5" t="e">
        <f t="shared" si="18"/>
        <v>#N/A</v>
      </c>
      <c r="N154" s="3" t="str">
        <f t="shared" si="19"/>
        <v/>
      </c>
    </row>
    <row r="155" spans="1:14" x14ac:dyDescent="0.2">
      <c r="A155" s="202"/>
      <c r="B155" s="204" t="e">
        <f>VLOOKUP(A155,Adr!A:B,2,FALSE)</f>
        <v>#N/A</v>
      </c>
      <c r="C155" s="185"/>
      <c r="D155" s="289"/>
      <c r="E155" s="230"/>
      <c r="F155" s="166"/>
      <c r="G155" s="169"/>
      <c r="H155" s="169"/>
      <c r="I155" s="192" t="str">
        <f t="shared" si="15"/>
        <v/>
      </c>
      <c r="J155" s="167" t="str">
        <f t="shared" si="16"/>
        <v/>
      </c>
      <c r="K155" s="5"/>
      <c r="L155" s="167" t="str">
        <f t="shared" si="17"/>
        <v/>
      </c>
      <c r="M155" s="5" t="e">
        <f t="shared" si="18"/>
        <v>#N/A</v>
      </c>
      <c r="N155" s="3" t="str">
        <f t="shared" si="19"/>
        <v/>
      </c>
    </row>
    <row r="156" spans="1:14" x14ac:dyDescent="0.2">
      <c r="A156" s="198"/>
      <c r="B156" s="204" t="e">
        <f>VLOOKUP(A156,Adr!A:B,2,FALSE)</f>
        <v>#N/A</v>
      </c>
      <c r="C156" s="185"/>
      <c r="D156" s="289"/>
      <c r="E156" s="173"/>
      <c r="F156" s="166"/>
      <c r="G156" s="169"/>
      <c r="H156" s="169"/>
      <c r="I156" s="192" t="str">
        <f t="shared" si="15"/>
        <v/>
      </c>
      <c r="J156" s="167" t="str">
        <f t="shared" si="16"/>
        <v/>
      </c>
      <c r="K156" s="5"/>
      <c r="L156" s="167" t="str">
        <f t="shared" si="17"/>
        <v/>
      </c>
      <c r="M156" s="5" t="e">
        <f t="shared" si="18"/>
        <v>#N/A</v>
      </c>
      <c r="N156" s="3" t="str">
        <f t="shared" si="19"/>
        <v/>
      </c>
    </row>
    <row r="157" spans="1:14" x14ac:dyDescent="0.2">
      <c r="A157" s="202"/>
      <c r="B157" s="204" t="e">
        <f>VLOOKUP(A157,Adr!A:B,2,FALSE)</f>
        <v>#N/A</v>
      </c>
      <c r="C157" s="185"/>
      <c r="D157" s="289"/>
      <c r="E157" s="230"/>
      <c r="F157" s="166"/>
      <c r="G157" s="169"/>
      <c r="H157" s="169"/>
      <c r="I157" s="192" t="str">
        <f t="shared" si="15"/>
        <v/>
      </c>
      <c r="J157" s="167" t="str">
        <f t="shared" si="16"/>
        <v/>
      </c>
      <c r="K157" s="5"/>
      <c r="L157" s="167" t="str">
        <f t="shared" si="17"/>
        <v/>
      </c>
      <c r="M157" s="5" t="e">
        <f t="shared" si="18"/>
        <v>#N/A</v>
      </c>
      <c r="N157" s="3" t="str">
        <f t="shared" si="19"/>
        <v/>
      </c>
    </row>
    <row r="158" spans="1:14" x14ac:dyDescent="0.2">
      <c r="A158" s="166"/>
      <c r="B158" s="204" t="e">
        <f>VLOOKUP(A158,Adr!A:B,2,FALSE)</f>
        <v>#N/A</v>
      </c>
      <c r="C158" s="196"/>
      <c r="D158" s="291"/>
      <c r="E158" s="173"/>
      <c r="F158" s="166"/>
      <c r="G158" s="169"/>
      <c r="H158" s="169"/>
      <c r="I158" s="192" t="str">
        <f t="shared" si="15"/>
        <v/>
      </c>
      <c r="J158" s="167" t="str">
        <f t="shared" si="16"/>
        <v/>
      </c>
      <c r="K158" s="5"/>
      <c r="L158" s="167" t="str">
        <f t="shared" si="17"/>
        <v/>
      </c>
      <c r="M158" s="5" t="e">
        <f t="shared" si="18"/>
        <v>#N/A</v>
      </c>
      <c r="N158" s="3" t="str">
        <f t="shared" si="19"/>
        <v/>
      </c>
    </row>
    <row r="159" spans="1:14" x14ac:dyDescent="0.2">
      <c r="A159" s="166"/>
      <c r="B159" s="204" t="e">
        <f>VLOOKUP(A159,Adr!A:B,2,FALSE)</f>
        <v>#N/A</v>
      </c>
      <c r="C159" s="169"/>
      <c r="D159" s="290"/>
      <c r="E159" s="230"/>
      <c r="F159" s="166"/>
      <c r="G159" s="169"/>
      <c r="H159" s="169"/>
      <c r="I159" s="192" t="str">
        <f t="shared" ref="I159:I222" si="20">A159&amp;F159</f>
        <v/>
      </c>
      <c r="J159" s="167" t="str">
        <f t="shared" ref="J159:J222" si="21">A159&amp;G159</f>
        <v/>
      </c>
      <c r="K159" s="5"/>
      <c r="L159" s="167" t="str">
        <f t="shared" si="17"/>
        <v/>
      </c>
      <c r="M159" s="5" t="e">
        <f t="shared" si="18"/>
        <v>#N/A</v>
      </c>
      <c r="N159" s="3" t="str">
        <f t="shared" si="19"/>
        <v/>
      </c>
    </row>
    <row r="160" spans="1:14" x14ac:dyDescent="0.2">
      <c r="A160" s="166"/>
      <c r="B160" s="204" t="e">
        <f>VLOOKUP(A160,Adr!A:B,2,FALSE)</f>
        <v>#N/A</v>
      </c>
      <c r="C160" s="196"/>
      <c r="D160" s="291"/>
      <c r="E160" s="173"/>
      <c r="F160" s="166"/>
      <c r="G160" s="169"/>
      <c r="H160" s="169"/>
      <c r="I160" s="192" t="str">
        <f t="shared" si="20"/>
        <v/>
      </c>
      <c r="J160" s="167" t="str">
        <f t="shared" si="21"/>
        <v/>
      </c>
      <c r="K160" s="5"/>
      <c r="L160" s="167" t="str">
        <f t="shared" si="17"/>
        <v/>
      </c>
      <c r="M160" s="5" t="e">
        <f t="shared" si="18"/>
        <v>#N/A</v>
      </c>
      <c r="N160" s="3" t="str">
        <f t="shared" si="19"/>
        <v/>
      </c>
    </row>
    <row r="161" spans="1:14" x14ac:dyDescent="0.2">
      <c r="A161" s="182"/>
      <c r="B161" s="204" t="e">
        <f>VLOOKUP(A161,Adr!A:B,2,FALSE)</f>
        <v>#N/A</v>
      </c>
      <c r="C161" s="185"/>
      <c r="D161" s="289"/>
      <c r="E161" s="230"/>
      <c r="F161" s="166"/>
      <c r="G161" s="169"/>
      <c r="H161" s="169"/>
      <c r="I161" s="192" t="str">
        <f t="shared" si="20"/>
        <v/>
      </c>
      <c r="J161" s="167" t="str">
        <f t="shared" si="21"/>
        <v/>
      </c>
      <c r="K161" s="5"/>
      <c r="L161" s="167" t="str">
        <f t="shared" si="17"/>
        <v/>
      </c>
      <c r="M161" s="5" t="e">
        <f t="shared" si="18"/>
        <v>#N/A</v>
      </c>
      <c r="N161" s="3" t="str">
        <f t="shared" si="19"/>
        <v/>
      </c>
    </row>
    <row r="162" spans="1:14" x14ac:dyDescent="0.2">
      <c r="A162" s="166"/>
      <c r="B162" s="204" t="e">
        <f>VLOOKUP(A162,Adr!A:B,2,FALSE)</f>
        <v>#N/A</v>
      </c>
      <c r="C162" s="197"/>
      <c r="D162" s="292"/>
      <c r="E162" s="173"/>
      <c r="F162" s="166"/>
      <c r="G162" s="169"/>
      <c r="H162" s="169"/>
      <c r="I162" s="192" t="str">
        <f t="shared" si="20"/>
        <v/>
      </c>
      <c r="J162" s="167" t="str">
        <f t="shared" si="21"/>
        <v/>
      </c>
      <c r="K162" s="5"/>
      <c r="L162" s="167" t="str">
        <f t="shared" si="17"/>
        <v/>
      </c>
      <c r="M162" s="5" t="e">
        <f t="shared" si="18"/>
        <v>#N/A</v>
      </c>
      <c r="N162" s="3" t="str">
        <f t="shared" si="19"/>
        <v/>
      </c>
    </row>
    <row r="163" spans="1:14" x14ac:dyDescent="0.2">
      <c r="A163" s="198"/>
      <c r="B163" s="204" t="e">
        <f>VLOOKUP(A163,Adr!A:B,2,FALSE)</f>
        <v>#N/A</v>
      </c>
      <c r="C163" s="169"/>
      <c r="D163" s="290"/>
      <c r="E163" s="230"/>
      <c r="F163" s="166"/>
      <c r="G163" s="169"/>
      <c r="H163" s="169"/>
      <c r="I163" s="192" t="str">
        <f t="shared" si="20"/>
        <v/>
      </c>
      <c r="J163" s="167" t="str">
        <f t="shared" si="21"/>
        <v/>
      </c>
      <c r="K163" s="5"/>
      <c r="L163" s="167" t="str">
        <f t="shared" si="17"/>
        <v/>
      </c>
      <c r="M163" s="5" t="e">
        <f t="shared" si="18"/>
        <v>#N/A</v>
      </c>
      <c r="N163" s="3" t="str">
        <f t="shared" si="19"/>
        <v/>
      </c>
    </row>
    <row r="164" spans="1:14" x14ac:dyDescent="0.2">
      <c r="A164" s="202"/>
      <c r="B164" s="204" t="e">
        <f>VLOOKUP(A164,Adr!A:B,2,FALSE)</f>
        <v>#N/A</v>
      </c>
      <c r="C164" s="185"/>
      <c r="D164" s="289"/>
      <c r="E164" s="173"/>
      <c r="F164" s="166"/>
      <c r="G164" s="169"/>
      <c r="H164" s="169"/>
      <c r="I164" s="192" t="str">
        <f t="shared" si="20"/>
        <v/>
      </c>
      <c r="J164" s="167" t="str">
        <f t="shared" si="21"/>
        <v/>
      </c>
      <c r="K164" s="5"/>
      <c r="L164" s="167" t="str">
        <f t="shared" si="17"/>
        <v/>
      </c>
      <c r="M164" s="5" t="e">
        <f t="shared" si="18"/>
        <v>#N/A</v>
      </c>
      <c r="N164" s="3" t="str">
        <f t="shared" si="19"/>
        <v/>
      </c>
    </row>
    <row r="165" spans="1:14" x14ac:dyDescent="0.2">
      <c r="A165" s="166"/>
      <c r="B165" s="204" t="e">
        <f>VLOOKUP(A165,Adr!A:B,2,FALSE)</f>
        <v>#N/A</v>
      </c>
      <c r="C165" s="196"/>
      <c r="D165" s="291"/>
      <c r="E165" s="230"/>
      <c r="F165" s="166"/>
      <c r="G165" s="169"/>
      <c r="H165" s="169"/>
      <c r="I165" s="192" t="str">
        <f t="shared" si="20"/>
        <v/>
      </c>
      <c r="J165" s="167" t="str">
        <f t="shared" si="21"/>
        <v/>
      </c>
      <c r="K165" s="5"/>
      <c r="L165" s="167" t="str">
        <f t="shared" si="17"/>
        <v/>
      </c>
      <c r="M165" s="5" t="e">
        <f t="shared" si="18"/>
        <v>#N/A</v>
      </c>
      <c r="N165" s="3" t="str">
        <f t="shared" si="19"/>
        <v/>
      </c>
    </row>
    <row r="166" spans="1:14" x14ac:dyDescent="0.2">
      <c r="A166" s="202"/>
      <c r="B166" s="204" t="e">
        <f>VLOOKUP(A166,Adr!A:B,2,FALSE)</f>
        <v>#N/A</v>
      </c>
      <c r="C166" s="196"/>
      <c r="D166" s="289"/>
      <c r="E166" s="173"/>
      <c r="F166" s="166"/>
      <c r="G166" s="169"/>
      <c r="H166" s="169"/>
      <c r="I166" s="192" t="str">
        <f t="shared" si="20"/>
        <v/>
      </c>
      <c r="J166" s="167" t="str">
        <f t="shared" si="21"/>
        <v/>
      </c>
      <c r="K166" s="5"/>
      <c r="L166" s="167" t="str">
        <f t="shared" si="17"/>
        <v/>
      </c>
      <c r="M166" s="5" t="e">
        <f t="shared" si="18"/>
        <v>#N/A</v>
      </c>
      <c r="N166" s="3" t="str">
        <f t="shared" si="19"/>
        <v/>
      </c>
    </row>
    <row r="167" spans="1:14" x14ac:dyDescent="0.2">
      <c r="A167" s="178"/>
      <c r="B167" s="204" t="e">
        <f>VLOOKUP(A167,Adr!A:B,2,FALSE)</f>
        <v>#N/A</v>
      </c>
      <c r="C167" s="169"/>
      <c r="D167" s="290"/>
      <c r="E167" s="230"/>
      <c r="F167" s="166"/>
      <c r="G167" s="169"/>
      <c r="H167" s="169"/>
      <c r="I167" s="192" t="str">
        <f t="shared" si="20"/>
        <v/>
      </c>
      <c r="J167" s="167" t="str">
        <f t="shared" si="21"/>
        <v/>
      </c>
      <c r="K167" s="5"/>
      <c r="L167" s="167" t="str">
        <f t="shared" si="17"/>
        <v/>
      </c>
      <c r="M167" s="5" t="e">
        <f t="shared" si="18"/>
        <v>#N/A</v>
      </c>
      <c r="N167" s="3" t="str">
        <f t="shared" si="19"/>
        <v/>
      </c>
    </row>
    <row r="168" spans="1:14" x14ac:dyDescent="0.2">
      <c r="A168" s="198"/>
      <c r="B168" s="204" t="e">
        <f>VLOOKUP(A168,Adr!A:B,2,FALSE)</f>
        <v>#N/A</v>
      </c>
      <c r="C168" s="185"/>
      <c r="D168" s="289"/>
      <c r="E168" s="173"/>
      <c r="F168" s="166"/>
      <c r="G168" s="169"/>
      <c r="H168" s="169"/>
      <c r="I168" s="192" t="str">
        <f t="shared" si="20"/>
        <v/>
      </c>
      <c r="J168" s="167" t="str">
        <f t="shared" si="21"/>
        <v/>
      </c>
      <c r="K168" s="5"/>
      <c r="L168" s="167" t="str">
        <f t="shared" si="17"/>
        <v/>
      </c>
      <c r="M168" s="5" t="e">
        <f t="shared" si="18"/>
        <v>#N/A</v>
      </c>
      <c r="N168" s="3" t="str">
        <f t="shared" si="19"/>
        <v/>
      </c>
    </row>
    <row r="169" spans="1:14" x14ac:dyDescent="0.2">
      <c r="A169" s="202"/>
      <c r="B169" s="204" t="e">
        <f>VLOOKUP(A169,Adr!A:B,2,FALSE)</f>
        <v>#N/A</v>
      </c>
      <c r="C169" s="185"/>
      <c r="D169" s="289"/>
      <c r="E169" s="230"/>
      <c r="F169" s="166"/>
      <c r="G169" s="169"/>
      <c r="H169" s="169"/>
      <c r="I169" s="192" t="str">
        <f t="shared" si="20"/>
        <v/>
      </c>
      <c r="J169" s="167" t="str">
        <f t="shared" si="21"/>
        <v/>
      </c>
      <c r="K169" s="5"/>
      <c r="L169" s="167" t="str">
        <f t="shared" si="17"/>
        <v/>
      </c>
      <c r="M169" s="5" t="e">
        <f t="shared" si="18"/>
        <v>#N/A</v>
      </c>
      <c r="N169" s="3" t="str">
        <f t="shared" si="19"/>
        <v/>
      </c>
    </row>
    <row r="170" spans="1:14" x14ac:dyDescent="0.2">
      <c r="A170" s="166"/>
      <c r="B170" s="204" t="e">
        <f>VLOOKUP(A170,Adr!A:B,2,FALSE)</f>
        <v>#N/A</v>
      </c>
      <c r="C170" s="196"/>
      <c r="D170" s="291"/>
      <c r="E170" s="173"/>
      <c r="F170" s="166"/>
      <c r="G170" s="169"/>
      <c r="H170" s="169"/>
      <c r="I170" s="192" t="str">
        <f t="shared" si="20"/>
        <v/>
      </c>
      <c r="J170" s="167" t="str">
        <f t="shared" si="21"/>
        <v/>
      </c>
      <c r="K170" s="5"/>
      <c r="L170" s="167" t="str">
        <f t="shared" si="17"/>
        <v/>
      </c>
      <c r="M170" s="5" t="e">
        <f t="shared" si="18"/>
        <v>#N/A</v>
      </c>
      <c r="N170" s="3" t="str">
        <f t="shared" si="19"/>
        <v/>
      </c>
    </row>
    <row r="171" spans="1:14" x14ac:dyDescent="0.2">
      <c r="A171" s="202"/>
      <c r="B171" s="204" t="e">
        <f>VLOOKUP(A171,Adr!A:B,2,FALSE)</f>
        <v>#N/A</v>
      </c>
      <c r="C171" s="169"/>
      <c r="D171" s="290"/>
      <c r="E171" s="230"/>
      <c r="F171" s="166"/>
      <c r="G171" s="169"/>
      <c r="H171" s="169"/>
      <c r="I171" s="192" t="str">
        <f t="shared" si="20"/>
        <v/>
      </c>
      <c r="J171" s="167" t="str">
        <f t="shared" si="21"/>
        <v/>
      </c>
      <c r="K171" s="5"/>
      <c r="L171" s="167" t="str">
        <f t="shared" si="17"/>
        <v/>
      </c>
      <c r="M171" s="5" t="e">
        <f t="shared" si="18"/>
        <v>#N/A</v>
      </c>
      <c r="N171" s="3" t="str">
        <f t="shared" si="19"/>
        <v/>
      </c>
    </row>
    <row r="172" spans="1:14" x14ac:dyDescent="0.2">
      <c r="A172" s="202"/>
      <c r="B172" s="204" t="e">
        <f>VLOOKUP(A172,Adr!A:B,2,FALSE)</f>
        <v>#N/A</v>
      </c>
      <c r="C172" s="185"/>
      <c r="D172" s="289"/>
      <c r="E172" s="173"/>
      <c r="F172" s="166"/>
      <c r="G172" s="169"/>
      <c r="H172" s="169"/>
      <c r="I172" s="192" t="str">
        <f t="shared" si="20"/>
        <v/>
      </c>
      <c r="J172" s="167" t="str">
        <f t="shared" si="21"/>
        <v/>
      </c>
      <c r="K172" s="5"/>
      <c r="L172" s="167" t="str">
        <f t="shared" si="17"/>
        <v/>
      </c>
      <c r="M172" s="5" t="e">
        <f t="shared" si="18"/>
        <v>#N/A</v>
      </c>
      <c r="N172" s="3" t="str">
        <f t="shared" si="19"/>
        <v/>
      </c>
    </row>
    <row r="173" spans="1:14" x14ac:dyDescent="0.2">
      <c r="A173" s="178"/>
      <c r="B173" s="204" t="e">
        <f>VLOOKUP(A173,Adr!A:B,2,FALSE)</f>
        <v>#N/A</v>
      </c>
      <c r="C173" s="190"/>
      <c r="D173" s="290"/>
      <c r="E173" s="230"/>
      <c r="F173" s="166"/>
      <c r="G173" s="169"/>
      <c r="H173" s="169"/>
      <c r="I173" s="192" t="str">
        <f t="shared" si="20"/>
        <v/>
      </c>
      <c r="J173" s="167" t="str">
        <f t="shared" si="21"/>
        <v/>
      </c>
      <c r="K173" s="5"/>
      <c r="L173" s="167" t="str">
        <f t="shared" si="17"/>
        <v/>
      </c>
      <c r="M173" s="5" t="e">
        <f t="shared" si="18"/>
        <v>#N/A</v>
      </c>
      <c r="N173" s="3" t="str">
        <f t="shared" si="19"/>
        <v/>
      </c>
    </row>
    <row r="174" spans="1:14" x14ac:dyDescent="0.2">
      <c r="A174" s="202"/>
      <c r="B174" s="204" t="e">
        <f>VLOOKUP(A174,Adr!A:B,2,FALSE)</f>
        <v>#N/A</v>
      </c>
      <c r="C174" s="185"/>
      <c r="D174" s="289"/>
      <c r="E174" s="173"/>
      <c r="F174" s="166"/>
      <c r="G174" s="169"/>
      <c r="H174" s="169"/>
      <c r="I174" s="192" t="str">
        <f t="shared" si="20"/>
        <v/>
      </c>
      <c r="J174" s="167" t="str">
        <f t="shared" si="21"/>
        <v/>
      </c>
      <c r="K174" s="5"/>
      <c r="L174" s="167" t="str">
        <f t="shared" si="17"/>
        <v/>
      </c>
      <c r="M174" s="5" t="e">
        <f t="shared" si="18"/>
        <v>#N/A</v>
      </c>
      <c r="N174" s="3" t="str">
        <f t="shared" si="19"/>
        <v/>
      </c>
    </row>
    <row r="175" spans="1:14" x14ac:dyDescent="0.2">
      <c r="A175" s="166"/>
      <c r="B175" s="204" t="e">
        <f>VLOOKUP(A175,Adr!A:B,2,FALSE)</f>
        <v>#N/A</v>
      </c>
      <c r="C175" s="196"/>
      <c r="D175" s="291"/>
      <c r="E175" s="230"/>
      <c r="F175" s="166"/>
      <c r="G175" s="169"/>
      <c r="H175" s="169"/>
      <c r="I175" s="192" t="str">
        <f t="shared" si="20"/>
        <v/>
      </c>
      <c r="J175" s="167" t="str">
        <f t="shared" si="21"/>
        <v/>
      </c>
      <c r="K175" s="5"/>
      <c r="L175" s="167" t="str">
        <f t="shared" si="17"/>
        <v/>
      </c>
      <c r="M175" s="5" t="e">
        <f t="shared" si="18"/>
        <v>#N/A</v>
      </c>
      <c r="N175" s="3" t="str">
        <f t="shared" si="19"/>
        <v/>
      </c>
    </row>
    <row r="176" spans="1:14" x14ac:dyDescent="0.2">
      <c r="A176" s="166"/>
      <c r="B176" s="204" t="e">
        <f>VLOOKUP(A176,Adr!A:B,2,FALSE)</f>
        <v>#N/A</v>
      </c>
      <c r="C176" s="196"/>
      <c r="D176" s="291"/>
      <c r="E176" s="173"/>
      <c r="F176" s="166"/>
      <c r="G176" s="169"/>
      <c r="H176" s="169"/>
      <c r="I176" s="192" t="str">
        <f t="shared" si="20"/>
        <v/>
      </c>
      <c r="J176" s="167" t="str">
        <f t="shared" si="21"/>
        <v/>
      </c>
      <c r="K176" s="5"/>
      <c r="L176" s="167" t="str">
        <f t="shared" si="17"/>
        <v/>
      </c>
      <c r="M176" s="5" t="e">
        <f t="shared" si="18"/>
        <v>#N/A</v>
      </c>
      <c r="N176" s="3" t="str">
        <f t="shared" si="19"/>
        <v/>
      </c>
    </row>
    <row r="177" spans="1:14" x14ac:dyDescent="0.2">
      <c r="A177" s="166"/>
      <c r="B177" s="204" t="e">
        <f>VLOOKUP(A177,Adr!A:B,2,FALSE)</f>
        <v>#N/A</v>
      </c>
      <c r="C177" s="196"/>
      <c r="D177" s="291"/>
      <c r="E177" s="230"/>
      <c r="F177" s="166"/>
      <c r="G177" s="169"/>
      <c r="H177" s="169"/>
      <c r="I177" s="192" t="str">
        <f t="shared" si="20"/>
        <v/>
      </c>
      <c r="J177" s="167" t="str">
        <f t="shared" si="21"/>
        <v/>
      </c>
      <c r="K177" s="5"/>
      <c r="L177" s="167" t="str">
        <f t="shared" si="17"/>
        <v/>
      </c>
      <c r="M177" s="5" t="e">
        <f t="shared" si="18"/>
        <v>#N/A</v>
      </c>
      <c r="N177" s="3" t="str">
        <f t="shared" si="19"/>
        <v/>
      </c>
    </row>
    <row r="178" spans="1:14" x14ac:dyDescent="0.2">
      <c r="A178" s="202"/>
      <c r="B178" s="204" t="e">
        <f>VLOOKUP(A178,Adr!A:B,2,FALSE)</f>
        <v>#N/A</v>
      </c>
      <c r="C178" s="185"/>
      <c r="D178" s="289"/>
      <c r="E178" s="173"/>
      <c r="F178" s="166"/>
      <c r="G178" s="169"/>
      <c r="H178" s="169"/>
      <c r="I178" s="192" t="str">
        <f t="shared" si="20"/>
        <v/>
      </c>
      <c r="J178" s="167" t="str">
        <f t="shared" si="21"/>
        <v/>
      </c>
      <c r="K178" s="5"/>
      <c r="L178" s="167" t="str">
        <f t="shared" si="17"/>
        <v/>
      </c>
      <c r="M178" s="5" t="e">
        <f t="shared" si="18"/>
        <v>#N/A</v>
      </c>
      <c r="N178" s="3" t="str">
        <f t="shared" si="19"/>
        <v/>
      </c>
    </row>
    <row r="179" spans="1:14" x14ac:dyDescent="0.2">
      <c r="A179" s="202"/>
      <c r="B179" s="204" t="e">
        <f>VLOOKUP(A179,Adr!A:B,2,FALSE)</f>
        <v>#N/A</v>
      </c>
      <c r="C179" s="196"/>
      <c r="D179" s="289"/>
      <c r="E179" s="230"/>
      <c r="F179" s="166"/>
      <c r="G179" s="169"/>
      <c r="H179" s="169"/>
      <c r="I179" s="192" t="str">
        <f t="shared" si="20"/>
        <v/>
      </c>
      <c r="J179" s="167" t="str">
        <f t="shared" si="21"/>
        <v/>
      </c>
      <c r="K179" s="5"/>
      <c r="L179" s="167" t="str">
        <f t="shared" si="17"/>
        <v/>
      </c>
      <c r="M179" s="5" t="e">
        <f t="shared" si="18"/>
        <v>#N/A</v>
      </c>
      <c r="N179" s="3" t="str">
        <f t="shared" si="19"/>
        <v/>
      </c>
    </row>
    <row r="180" spans="1:14" x14ac:dyDescent="0.2">
      <c r="A180" s="198"/>
      <c r="B180" s="204" t="e">
        <f>VLOOKUP(A180,Adr!A:B,2,FALSE)</f>
        <v>#N/A</v>
      </c>
      <c r="C180" s="169"/>
      <c r="D180" s="290"/>
      <c r="E180" s="173"/>
      <c r="F180" s="166"/>
      <c r="G180" s="169"/>
      <c r="H180" s="169"/>
      <c r="I180" s="192" t="str">
        <f t="shared" si="20"/>
        <v/>
      </c>
      <c r="J180" s="167" t="str">
        <f t="shared" si="21"/>
        <v/>
      </c>
      <c r="K180" s="5"/>
      <c r="L180" s="167" t="str">
        <f t="shared" si="17"/>
        <v/>
      </c>
      <c r="M180" s="5" t="e">
        <f t="shared" si="18"/>
        <v>#N/A</v>
      </c>
      <c r="N180" s="3" t="str">
        <f t="shared" si="19"/>
        <v/>
      </c>
    </row>
    <row r="181" spans="1:14" x14ac:dyDescent="0.2">
      <c r="A181" s="198"/>
      <c r="B181" s="204" t="e">
        <f>VLOOKUP(A181,Adr!A:B,2,FALSE)</f>
        <v>#N/A</v>
      </c>
      <c r="C181" s="190"/>
      <c r="D181" s="290"/>
      <c r="E181" s="230"/>
      <c r="F181" s="166"/>
      <c r="G181" s="169"/>
      <c r="H181" s="169"/>
      <c r="I181" s="192" t="str">
        <f t="shared" si="20"/>
        <v/>
      </c>
      <c r="J181" s="167" t="str">
        <f t="shared" si="21"/>
        <v/>
      </c>
      <c r="K181" s="5"/>
      <c r="L181" s="167" t="str">
        <f t="shared" si="17"/>
        <v/>
      </c>
      <c r="M181" s="5" t="e">
        <f t="shared" si="18"/>
        <v>#N/A</v>
      </c>
      <c r="N181" s="3" t="str">
        <f t="shared" si="19"/>
        <v/>
      </c>
    </row>
    <row r="182" spans="1:14" x14ac:dyDescent="0.2">
      <c r="A182" s="198"/>
      <c r="B182" s="204" t="e">
        <f>VLOOKUP(A182,Adr!A:B,2,FALSE)</f>
        <v>#N/A</v>
      </c>
      <c r="C182" s="185"/>
      <c r="D182" s="289"/>
      <c r="E182" s="173"/>
      <c r="F182" s="166"/>
      <c r="G182" s="169"/>
      <c r="H182" s="169"/>
      <c r="I182" s="192" t="str">
        <f t="shared" si="20"/>
        <v/>
      </c>
      <c r="J182" s="167" t="str">
        <f t="shared" si="21"/>
        <v/>
      </c>
      <c r="K182" s="5"/>
      <c r="L182" s="167" t="str">
        <f t="shared" si="17"/>
        <v/>
      </c>
      <c r="M182" s="5" t="e">
        <f t="shared" si="18"/>
        <v>#N/A</v>
      </c>
      <c r="N182" s="3" t="str">
        <f t="shared" si="19"/>
        <v/>
      </c>
    </row>
    <row r="183" spans="1:14" x14ac:dyDescent="0.2">
      <c r="A183" s="166"/>
      <c r="B183" s="204" t="e">
        <f>VLOOKUP(A183,Adr!A:B,2,FALSE)</f>
        <v>#N/A</v>
      </c>
      <c r="C183" s="185"/>
      <c r="D183" s="289"/>
      <c r="E183" s="230"/>
      <c r="F183" s="166"/>
      <c r="G183" s="169"/>
      <c r="H183" s="169"/>
      <c r="I183" s="192" t="str">
        <f t="shared" si="20"/>
        <v/>
      </c>
      <c r="J183" s="167" t="str">
        <f t="shared" si="21"/>
        <v/>
      </c>
      <c r="K183" s="5"/>
      <c r="L183" s="167" t="str">
        <f t="shared" si="17"/>
        <v/>
      </c>
      <c r="M183" s="5" t="e">
        <f t="shared" si="18"/>
        <v>#N/A</v>
      </c>
      <c r="N183" s="3" t="str">
        <f t="shared" si="19"/>
        <v/>
      </c>
    </row>
    <row r="184" spans="1:14" x14ac:dyDescent="0.2">
      <c r="A184" s="166"/>
      <c r="B184" s="204" t="e">
        <f>VLOOKUP(A184,Adr!A:B,2,FALSE)</f>
        <v>#N/A</v>
      </c>
      <c r="C184" s="196"/>
      <c r="D184" s="291"/>
      <c r="E184" s="173"/>
      <c r="F184" s="166"/>
      <c r="G184" s="169"/>
      <c r="H184" s="169"/>
      <c r="I184" s="192" t="str">
        <f t="shared" si="20"/>
        <v/>
      </c>
      <c r="J184" s="167" t="str">
        <f t="shared" si="21"/>
        <v/>
      </c>
      <c r="K184" s="5"/>
      <c r="L184" s="167" t="str">
        <f t="shared" si="17"/>
        <v/>
      </c>
      <c r="M184" s="5" t="e">
        <f t="shared" si="18"/>
        <v>#N/A</v>
      </c>
      <c r="N184" s="3" t="str">
        <f t="shared" si="19"/>
        <v/>
      </c>
    </row>
    <row r="185" spans="1:14" x14ac:dyDescent="0.2">
      <c r="A185" s="202"/>
      <c r="B185" s="204" t="e">
        <f>VLOOKUP(A185,Adr!A:B,2,FALSE)</f>
        <v>#N/A</v>
      </c>
      <c r="C185" s="169"/>
      <c r="D185" s="290"/>
      <c r="E185" s="230"/>
      <c r="F185" s="166"/>
      <c r="G185" s="169"/>
      <c r="H185" s="169"/>
      <c r="I185" s="192" t="str">
        <f t="shared" si="20"/>
        <v/>
      </c>
      <c r="J185" s="167" t="str">
        <f t="shared" si="21"/>
        <v/>
      </c>
      <c r="K185" s="5"/>
      <c r="L185" s="167" t="str">
        <f t="shared" si="17"/>
        <v/>
      </c>
      <c r="M185" s="5" t="e">
        <f t="shared" si="18"/>
        <v>#N/A</v>
      </c>
      <c r="N185" s="3" t="str">
        <f t="shared" si="19"/>
        <v/>
      </c>
    </row>
    <row r="186" spans="1:14" x14ac:dyDescent="0.2">
      <c r="A186" s="198"/>
      <c r="B186" s="204" t="e">
        <f>VLOOKUP(A186,Adr!A:B,2,FALSE)</f>
        <v>#N/A</v>
      </c>
      <c r="C186" s="196"/>
      <c r="D186" s="289"/>
      <c r="E186" s="173"/>
      <c r="F186" s="166"/>
      <c r="G186" s="169"/>
      <c r="H186" s="169"/>
      <c r="I186" s="192" t="str">
        <f t="shared" si="20"/>
        <v/>
      </c>
      <c r="J186" s="167" t="str">
        <f t="shared" si="21"/>
        <v/>
      </c>
      <c r="K186" s="5"/>
      <c r="L186" s="167" t="str">
        <f t="shared" si="17"/>
        <v/>
      </c>
      <c r="M186" s="5" t="e">
        <f t="shared" si="18"/>
        <v>#N/A</v>
      </c>
      <c r="N186" s="3" t="str">
        <f t="shared" si="19"/>
        <v/>
      </c>
    </row>
    <row r="187" spans="1:14" x14ac:dyDescent="0.2">
      <c r="A187" s="198"/>
      <c r="B187" s="204" t="e">
        <f>VLOOKUP(A187,Adr!A:B,2,FALSE)</f>
        <v>#N/A</v>
      </c>
      <c r="C187" s="196"/>
      <c r="D187" s="289"/>
      <c r="E187" s="230"/>
      <c r="F187" s="166"/>
      <c r="G187" s="169"/>
      <c r="H187" s="169"/>
      <c r="I187" s="192" t="str">
        <f t="shared" si="20"/>
        <v/>
      </c>
      <c r="J187" s="167" t="str">
        <f t="shared" si="21"/>
        <v/>
      </c>
      <c r="K187" s="5"/>
      <c r="L187" s="167" t="str">
        <f t="shared" si="17"/>
        <v/>
      </c>
      <c r="M187" s="5" t="e">
        <f t="shared" si="18"/>
        <v>#N/A</v>
      </c>
      <c r="N187" s="3" t="str">
        <f t="shared" si="19"/>
        <v/>
      </c>
    </row>
    <row r="188" spans="1:14" x14ac:dyDescent="0.2">
      <c r="A188" s="202"/>
      <c r="B188" s="204" t="e">
        <f>VLOOKUP(A188,Adr!A:B,2,FALSE)</f>
        <v>#N/A</v>
      </c>
      <c r="C188" s="185"/>
      <c r="D188" s="289"/>
      <c r="E188" s="173"/>
      <c r="F188" s="166"/>
      <c r="G188" s="169"/>
      <c r="H188" s="169"/>
      <c r="I188" s="192" t="str">
        <f t="shared" si="20"/>
        <v/>
      </c>
      <c r="J188" s="167" t="str">
        <f t="shared" si="21"/>
        <v/>
      </c>
      <c r="K188" s="5"/>
      <c r="L188" s="167" t="str">
        <f t="shared" si="17"/>
        <v/>
      </c>
      <c r="M188" s="5" t="e">
        <f t="shared" si="18"/>
        <v>#N/A</v>
      </c>
      <c r="N188" s="3" t="str">
        <f t="shared" si="19"/>
        <v/>
      </c>
    </row>
    <row r="189" spans="1:14" x14ac:dyDescent="0.2">
      <c r="A189" s="202"/>
      <c r="B189" s="204" t="e">
        <f>VLOOKUP(A189,Adr!A:B,2,FALSE)</f>
        <v>#N/A</v>
      </c>
      <c r="C189" s="185"/>
      <c r="D189" s="289"/>
      <c r="E189" s="230"/>
      <c r="F189" s="166"/>
      <c r="G189" s="169"/>
      <c r="H189" s="169"/>
      <c r="I189" s="192" t="str">
        <f t="shared" si="20"/>
        <v/>
      </c>
      <c r="J189" s="167" t="str">
        <f t="shared" si="21"/>
        <v/>
      </c>
      <c r="K189" s="5"/>
      <c r="L189" s="167" t="str">
        <f t="shared" si="17"/>
        <v/>
      </c>
      <c r="M189" s="5" t="e">
        <f t="shared" si="18"/>
        <v>#N/A</v>
      </c>
      <c r="N189" s="3" t="str">
        <f t="shared" si="19"/>
        <v/>
      </c>
    </row>
    <row r="190" spans="1:14" x14ac:dyDescent="0.2">
      <c r="A190" s="202"/>
      <c r="B190" s="204" t="e">
        <f>VLOOKUP(A190,Adr!A:B,2,FALSE)</f>
        <v>#N/A</v>
      </c>
      <c r="C190" s="169"/>
      <c r="D190" s="290"/>
      <c r="E190" s="173"/>
      <c r="F190" s="166"/>
      <c r="G190" s="169"/>
      <c r="H190" s="169"/>
      <c r="I190" s="192" t="str">
        <f t="shared" si="20"/>
        <v/>
      </c>
      <c r="J190" s="167" t="str">
        <f t="shared" si="21"/>
        <v/>
      </c>
      <c r="K190" s="5"/>
      <c r="L190" s="167" t="str">
        <f t="shared" si="17"/>
        <v/>
      </c>
      <c r="M190" s="5" t="e">
        <f t="shared" si="18"/>
        <v>#N/A</v>
      </c>
      <c r="N190" s="3" t="str">
        <f t="shared" si="19"/>
        <v/>
      </c>
    </row>
    <row r="191" spans="1:14" x14ac:dyDescent="0.2">
      <c r="A191" s="198"/>
      <c r="B191" s="204" t="e">
        <f>VLOOKUP(A191,Adr!A:B,2,FALSE)</f>
        <v>#N/A</v>
      </c>
      <c r="C191" s="169"/>
      <c r="D191" s="290"/>
      <c r="E191" s="230"/>
      <c r="F191" s="166"/>
      <c r="G191" s="169"/>
      <c r="H191" s="169"/>
      <c r="I191" s="192" t="str">
        <f t="shared" si="20"/>
        <v/>
      </c>
      <c r="J191" s="167" t="str">
        <f t="shared" si="21"/>
        <v/>
      </c>
      <c r="K191" s="5"/>
      <c r="L191" s="167" t="str">
        <f t="shared" si="17"/>
        <v/>
      </c>
      <c r="M191" s="5" t="e">
        <f t="shared" si="18"/>
        <v>#N/A</v>
      </c>
      <c r="N191" s="3" t="str">
        <f t="shared" si="19"/>
        <v/>
      </c>
    </row>
    <row r="192" spans="1:14" x14ac:dyDescent="0.2">
      <c r="A192" s="202"/>
      <c r="B192" s="204" t="e">
        <f>VLOOKUP(A192,Adr!A:B,2,FALSE)</f>
        <v>#N/A</v>
      </c>
      <c r="C192" s="185"/>
      <c r="D192" s="289"/>
      <c r="E192" s="173"/>
      <c r="F192" s="166"/>
      <c r="G192" s="169"/>
      <c r="H192" s="169"/>
      <c r="I192" s="192" t="str">
        <f t="shared" si="20"/>
        <v/>
      </c>
      <c r="J192" s="167" t="str">
        <f t="shared" si="21"/>
        <v/>
      </c>
      <c r="K192" s="5"/>
      <c r="L192" s="167" t="str">
        <f t="shared" si="17"/>
        <v/>
      </c>
      <c r="M192" s="5" t="e">
        <f t="shared" si="18"/>
        <v>#N/A</v>
      </c>
      <c r="N192" s="3" t="str">
        <f t="shared" si="19"/>
        <v/>
      </c>
    </row>
    <row r="193" spans="1:14" x14ac:dyDescent="0.2">
      <c r="A193" s="182"/>
      <c r="B193" s="204" t="e">
        <f>VLOOKUP(A193,Adr!A:B,2,FALSE)</f>
        <v>#N/A</v>
      </c>
      <c r="C193" s="196"/>
      <c r="D193" s="291"/>
      <c r="E193" s="230"/>
      <c r="F193" s="166"/>
      <c r="G193" s="169"/>
      <c r="H193" s="169"/>
      <c r="I193" s="192" t="str">
        <f t="shared" si="20"/>
        <v/>
      </c>
      <c r="J193" s="167" t="str">
        <f t="shared" si="21"/>
        <v/>
      </c>
      <c r="K193" s="5"/>
      <c r="L193" s="167" t="str">
        <f t="shared" si="17"/>
        <v/>
      </c>
      <c r="M193" s="5" t="e">
        <f t="shared" si="18"/>
        <v>#N/A</v>
      </c>
      <c r="N193" s="3" t="str">
        <f t="shared" si="19"/>
        <v/>
      </c>
    </row>
    <row r="194" spans="1:14" x14ac:dyDescent="0.2">
      <c r="A194" s="202"/>
      <c r="B194" s="204" t="e">
        <f>VLOOKUP(A194,Adr!A:B,2,FALSE)</f>
        <v>#N/A</v>
      </c>
      <c r="C194" s="196"/>
      <c r="D194" s="291"/>
      <c r="E194" s="173"/>
      <c r="F194" s="166"/>
      <c r="G194" s="169"/>
      <c r="H194" s="169"/>
      <c r="I194" s="192" t="str">
        <f t="shared" si="20"/>
        <v/>
      </c>
      <c r="J194" s="167" t="str">
        <f t="shared" si="21"/>
        <v/>
      </c>
      <c r="K194" s="5"/>
      <c r="L194" s="167" t="str">
        <f t="shared" si="17"/>
        <v/>
      </c>
      <c r="M194" s="5" t="e">
        <f t="shared" si="18"/>
        <v>#N/A</v>
      </c>
      <c r="N194" s="3" t="str">
        <f t="shared" si="19"/>
        <v/>
      </c>
    </row>
    <row r="195" spans="1:14" x14ac:dyDescent="0.2">
      <c r="A195" s="198"/>
      <c r="B195" s="204" t="e">
        <f>VLOOKUP(A195,Adr!A:B,2,FALSE)</f>
        <v>#N/A</v>
      </c>
      <c r="C195" s="169"/>
      <c r="D195" s="290"/>
      <c r="E195" s="230"/>
      <c r="F195" s="166"/>
      <c r="G195" s="169"/>
      <c r="H195" s="169"/>
      <c r="I195" s="192" t="str">
        <f t="shared" si="20"/>
        <v/>
      </c>
      <c r="J195" s="167" t="str">
        <f t="shared" si="21"/>
        <v/>
      </c>
      <c r="K195" s="5"/>
      <c r="L195" s="167" t="str">
        <f t="shared" si="17"/>
        <v/>
      </c>
      <c r="M195" s="5" t="e">
        <f t="shared" si="18"/>
        <v>#N/A</v>
      </c>
      <c r="N195" s="3" t="str">
        <f t="shared" si="19"/>
        <v/>
      </c>
    </row>
    <row r="196" spans="1:14" x14ac:dyDescent="0.2">
      <c r="A196" s="166"/>
      <c r="B196" s="204" t="e">
        <f>VLOOKUP(A196,Adr!A:B,2,FALSE)</f>
        <v>#N/A</v>
      </c>
      <c r="C196" s="196"/>
      <c r="D196" s="291"/>
      <c r="E196" s="173"/>
      <c r="F196" s="166"/>
      <c r="G196" s="169"/>
      <c r="H196" s="169"/>
      <c r="I196" s="192" t="str">
        <f t="shared" si="20"/>
        <v/>
      </c>
      <c r="J196" s="167" t="str">
        <f t="shared" si="21"/>
        <v/>
      </c>
      <c r="K196" s="5"/>
      <c r="L196" s="167" t="str">
        <f t="shared" si="17"/>
        <v/>
      </c>
      <c r="M196" s="5" t="e">
        <f t="shared" si="18"/>
        <v>#N/A</v>
      </c>
      <c r="N196" s="3" t="str">
        <f t="shared" si="19"/>
        <v/>
      </c>
    </row>
    <row r="197" spans="1:14" x14ac:dyDescent="0.2">
      <c r="A197" s="166"/>
      <c r="B197" s="204" t="e">
        <f>VLOOKUP(A197,Adr!A:B,2,FALSE)</f>
        <v>#N/A</v>
      </c>
      <c r="C197" s="196"/>
      <c r="D197" s="291"/>
      <c r="E197" s="230"/>
      <c r="F197" s="166"/>
      <c r="G197" s="169"/>
      <c r="H197" s="169"/>
      <c r="I197" s="192" t="str">
        <f t="shared" si="20"/>
        <v/>
      </c>
      <c r="J197" s="167" t="str">
        <f t="shared" si="21"/>
        <v/>
      </c>
      <c r="K197" s="5"/>
      <c r="L197" s="167" t="str">
        <f t="shared" si="17"/>
        <v/>
      </c>
      <c r="M197" s="5" t="e">
        <f t="shared" si="18"/>
        <v>#N/A</v>
      </c>
      <c r="N197" s="3" t="str">
        <f t="shared" si="19"/>
        <v/>
      </c>
    </row>
    <row r="198" spans="1:14" x14ac:dyDescent="0.2">
      <c r="A198" s="182"/>
      <c r="B198" s="204" t="e">
        <f>VLOOKUP(A198,Adr!A:B,2,FALSE)</f>
        <v>#N/A</v>
      </c>
      <c r="C198" s="185"/>
      <c r="D198" s="289"/>
      <c r="E198" s="173"/>
      <c r="F198" s="166"/>
      <c r="G198" s="169"/>
      <c r="H198" s="169"/>
      <c r="I198" s="192" t="str">
        <f t="shared" si="20"/>
        <v/>
      </c>
      <c r="J198" s="167" t="str">
        <f t="shared" si="21"/>
        <v/>
      </c>
      <c r="K198" s="5"/>
      <c r="L198" s="167" t="str">
        <f t="shared" si="17"/>
        <v/>
      </c>
      <c r="M198" s="5" t="e">
        <f t="shared" si="18"/>
        <v>#N/A</v>
      </c>
      <c r="N198" s="3" t="str">
        <f t="shared" si="19"/>
        <v/>
      </c>
    </row>
    <row r="199" spans="1:14" x14ac:dyDescent="0.2">
      <c r="A199" s="202"/>
      <c r="B199" s="204" t="e">
        <f>VLOOKUP(A199,Adr!A:B,2,FALSE)</f>
        <v>#N/A</v>
      </c>
      <c r="C199" s="169"/>
      <c r="D199" s="291"/>
      <c r="E199" s="230"/>
      <c r="F199" s="166"/>
      <c r="G199" s="169"/>
      <c r="H199" s="169"/>
      <c r="I199" s="192" t="str">
        <f t="shared" si="20"/>
        <v/>
      </c>
      <c r="J199" s="167" t="str">
        <f t="shared" si="21"/>
        <v/>
      </c>
      <c r="K199" s="5"/>
      <c r="L199" s="167" t="str">
        <f t="shared" si="17"/>
        <v/>
      </c>
      <c r="M199" s="5" t="e">
        <f t="shared" si="18"/>
        <v>#N/A</v>
      </c>
      <c r="N199" s="3" t="str">
        <f t="shared" si="19"/>
        <v/>
      </c>
    </row>
    <row r="200" spans="1:14" x14ac:dyDescent="0.2">
      <c r="A200" s="182"/>
      <c r="B200" s="204" t="e">
        <f>VLOOKUP(A200,Adr!A:B,2,FALSE)</f>
        <v>#N/A</v>
      </c>
      <c r="C200" s="185"/>
      <c r="D200" s="289"/>
      <c r="E200" s="173"/>
      <c r="F200" s="166"/>
      <c r="G200" s="169"/>
      <c r="H200" s="169"/>
      <c r="I200" s="192" t="str">
        <f t="shared" si="20"/>
        <v/>
      </c>
      <c r="J200" s="167" t="str">
        <f t="shared" si="21"/>
        <v/>
      </c>
      <c r="K200" s="5"/>
      <c r="L200" s="167" t="str">
        <f t="shared" si="17"/>
        <v/>
      </c>
      <c r="M200" s="5" t="e">
        <f t="shared" si="18"/>
        <v>#N/A</v>
      </c>
      <c r="N200" s="3" t="str">
        <f t="shared" si="19"/>
        <v/>
      </c>
    </row>
    <row r="201" spans="1:14" x14ac:dyDescent="0.2">
      <c r="A201" s="166"/>
      <c r="B201" s="204" t="e">
        <f>VLOOKUP(A201,Adr!A:B,2,FALSE)</f>
        <v>#N/A</v>
      </c>
      <c r="C201" s="196"/>
      <c r="D201" s="291"/>
      <c r="E201" s="230"/>
      <c r="F201" s="166"/>
      <c r="G201" s="169"/>
      <c r="H201" s="169"/>
      <c r="I201" s="192" t="str">
        <f t="shared" si="20"/>
        <v/>
      </c>
      <c r="J201" s="167" t="str">
        <f t="shared" si="21"/>
        <v/>
      </c>
      <c r="K201" s="5"/>
      <c r="L201" s="167" t="str">
        <f t="shared" si="17"/>
        <v/>
      </c>
      <c r="M201" s="5" t="e">
        <f t="shared" si="18"/>
        <v>#N/A</v>
      </c>
      <c r="N201" s="3" t="str">
        <f t="shared" si="19"/>
        <v/>
      </c>
    </row>
    <row r="202" spans="1:14" x14ac:dyDescent="0.2">
      <c r="A202" s="182"/>
      <c r="B202" s="204" t="e">
        <f>VLOOKUP(A202,Adr!A:B,2,FALSE)</f>
        <v>#N/A</v>
      </c>
      <c r="C202" s="185"/>
      <c r="D202" s="289"/>
      <c r="E202" s="173"/>
      <c r="F202" s="166"/>
      <c r="G202" s="169"/>
      <c r="H202" s="169"/>
      <c r="I202" s="192" t="str">
        <f t="shared" si="20"/>
        <v/>
      </c>
      <c r="J202" s="167" t="str">
        <f t="shared" si="21"/>
        <v/>
      </c>
      <c r="K202" s="5"/>
      <c r="L202" s="167" t="str">
        <f t="shared" si="17"/>
        <v/>
      </c>
      <c r="M202" s="5" t="e">
        <f t="shared" si="18"/>
        <v>#N/A</v>
      </c>
      <c r="N202" s="3" t="str">
        <f t="shared" si="19"/>
        <v/>
      </c>
    </row>
    <row r="203" spans="1:14" x14ac:dyDescent="0.2">
      <c r="A203" s="202"/>
      <c r="B203" s="204" t="e">
        <f>VLOOKUP(A203,Adr!A:B,2,FALSE)</f>
        <v>#N/A</v>
      </c>
      <c r="C203" s="169"/>
      <c r="D203" s="290"/>
      <c r="E203" s="230"/>
      <c r="F203" s="166"/>
      <c r="G203" s="169"/>
      <c r="H203" s="169"/>
      <c r="I203" s="192" t="str">
        <f t="shared" si="20"/>
        <v/>
      </c>
      <c r="J203" s="167" t="str">
        <f t="shared" si="21"/>
        <v/>
      </c>
      <c r="K203" s="5"/>
      <c r="L203" s="167" t="str">
        <f t="shared" si="17"/>
        <v/>
      </c>
      <c r="M203" s="5" t="e">
        <f t="shared" si="18"/>
        <v>#N/A</v>
      </c>
      <c r="N203" s="3" t="str">
        <f t="shared" si="19"/>
        <v/>
      </c>
    </row>
    <row r="204" spans="1:14" x14ac:dyDescent="0.2">
      <c r="A204" s="198"/>
      <c r="B204" s="204" t="e">
        <f>VLOOKUP(A204,Adr!A:B,2,FALSE)</f>
        <v>#N/A</v>
      </c>
      <c r="C204" s="185"/>
      <c r="D204" s="289"/>
      <c r="E204" s="173"/>
      <c r="F204" s="166"/>
      <c r="G204" s="169"/>
      <c r="H204" s="169"/>
      <c r="I204" s="192" t="str">
        <f t="shared" si="20"/>
        <v/>
      </c>
      <c r="J204" s="167" t="str">
        <f t="shared" si="21"/>
        <v/>
      </c>
      <c r="K204" s="5"/>
      <c r="L204" s="167" t="str">
        <f t="shared" si="17"/>
        <v/>
      </c>
      <c r="M204" s="5" t="e">
        <f t="shared" si="18"/>
        <v>#N/A</v>
      </c>
      <c r="N204" s="3" t="str">
        <f t="shared" si="19"/>
        <v/>
      </c>
    </row>
    <row r="205" spans="1:14" x14ac:dyDescent="0.2">
      <c r="A205" s="202"/>
      <c r="B205" s="204" t="e">
        <f>VLOOKUP(A205,Adr!A:B,2,FALSE)</f>
        <v>#N/A</v>
      </c>
      <c r="C205" s="185"/>
      <c r="D205" s="289"/>
      <c r="E205" s="230"/>
      <c r="F205" s="166"/>
      <c r="G205" s="169"/>
      <c r="H205" s="169"/>
      <c r="I205" s="192" t="str">
        <f t="shared" si="20"/>
        <v/>
      </c>
      <c r="J205" s="167" t="str">
        <f t="shared" si="21"/>
        <v/>
      </c>
      <c r="K205" s="5"/>
      <c r="L205" s="167" t="str">
        <f t="shared" si="17"/>
        <v/>
      </c>
      <c r="M205" s="5" t="e">
        <f t="shared" si="18"/>
        <v>#N/A</v>
      </c>
      <c r="N205" s="3" t="str">
        <f t="shared" si="19"/>
        <v/>
      </c>
    </row>
    <row r="206" spans="1:14" x14ac:dyDescent="0.2">
      <c r="A206" s="198"/>
      <c r="B206" s="204" t="e">
        <f>VLOOKUP(A206,Adr!A:B,2,FALSE)</f>
        <v>#N/A</v>
      </c>
      <c r="C206" s="169"/>
      <c r="D206" s="290"/>
      <c r="E206" s="173"/>
      <c r="F206" s="166"/>
      <c r="G206" s="169"/>
      <c r="H206" s="169"/>
      <c r="I206" s="192" t="str">
        <f t="shared" si="20"/>
        <v/>
      </c>
      <c r="J206" s="167" t="str">
        <f t="shared" si="21"/>
        <v/>
      </c>
      <c r="K206" s="5"/>
      <c r="L206" s="167" t="str">
        <f t="shared" si="17"/>
        <v/>
      </c>
      <c r="M206" s="5" t="e">
        <f t="shared" si="18"/>
        <v>#N/A</v>
      </c>
      <c r="N206" s="3" t="str">
        <f t="shared" si="19"/>
        <v/>
      </c>
    </row>
    <row r="207" spans="1:14" x14ac:dyDescent="0.2">
      <c r="A207" s="166"/>
      <c r="B207" s="204" t="e">
        <f>VLOOKUP(A207,Adr!A:B,2,FALSE)</f>
        <v>#N/A</v>
      </c>
      <c r="C207" s="185"/>
      <c r="D207" s="291"/>
      <c r="E207" s="230"/>
      <c r="F207" s="166"/>
      <c r="G207" s="169"/>
      <c r="H207" s="169"/>
      <c r="I207" s="192" t="str">
        <f t="shared" si="20"/>
        <v/>
      </c>
      <c r="J207" s="167" t="str">
        <f t="shared" si="21"/>
        <v/>
      </c>
      <c r="K207" s="5"/>
      <c r="L207" s="167" t="str">
        <f t="shared" si="17"/>
        <v/>
      </c>
      <c r="M207" s="5" t="e">
        <f t="shared" si="18"/>
        <v>#N/A</v>
      </c>
      <c r="N207" s="3" t="str">
        <f t="shared" si="19"/>
        <v/>
      </c>
    </row>
    <row r="208" spans="1:14" x14ac:dyDescent="0.2">
      <c r="A208" s="166"/>
      <c r="B208" s="204" t="e">
        <f>VLOOKUP(A208,Adr!A:B,2,FALSE)</f>
        <v>#N/A</v>
      </c>
      <c r="C208" s="196"/>
      <c r="D208" s="291"/>
      <c r="E208" s="173"/>
      <c r="F208" s="166"/>
      <c r="G208" s="169"/>
      <c r="H208" s="169"/>
      <c r="I208" s="192" t="str">
        <f t="shared" si="20"/>
        <v/>
      </c>
      <c r="J208" s="167" t="str">
        <f t="shared" si="21"/>
        <v/>
      </c>
      <c r="K208" s="5"/>
      <c r="L208" s="167" t="str">
        <f t="shared" ref="L208:L222" si="22">A208&amp;G208&amp;H208</f>
        <v/>
      </c>
      <c r="M208" s="5" t="e">
        <f t="shared" ref="M208:M269" si="23">B208&amp;F208&amp;H208&amp;C208</f>
        <v>#N/A</v>
      </c>
      <c r="N208" s="3" t="str">
        <f t="shared" ref="N208:N269" si="24">+I208&amp;H208</f>
        <v/>
      </c>
    </row>
    <row r="209" spans="1:14" x14ac:dyDescent="0.2">
      <c r="A209" s="198"/>
      <c r="B209" s="204" t="e">
        <f>VLOOKUP(A209,Adr!A:B,2,FALSE)</f>
        <v>#N/A</v>
      </c>
      <c r="C209" s="169"/>
      <c r="D209" s="290"/>
      <c r="E209" s="230"/>
      <c r="F209" s="166"/>
      <c r="G209" s="169"/>
      <c r="H209" s="169"/>
      <c r="I209" s="192" t="str">
        <f t="shared" si="20"/>
        <v/>
      </c>
      <c r="J209" s="167" t="str">
        <f t="shared" si="21"/>
        <v/>
      </c>
      <c r="K209" s="5"/>
      <c r="L209" s="167" t="str">
        <f t="shared" si="22"/>
        <v/>
      </c>
      <c r="M209" s="5" t="e">
        <f t="shared" si="23"/>
        <v>#N/A</v>
      </c>
      <c r="N209" s="3" t="str">
        <f t="shared" si="24"/>
        <v/>
      </c>
    </row>
    <row r="210" spans="1:14" x14ac:dyDescent="0.2">
      <c r="A210" s="198"/>
      <c r="B210" s="204" t="e">
        <f>VLOOKUP(A210,Adr!A:B,2,FALSE)</f>
        <v>#N/A</v>
      </c>
      <c r="C210" s="169"/>
      <c r="D210" s="291"/>
      <c r="E210" s="173"/>
      <c r="F210" s="166"/>
      <c r="G210" s="169"/>
      <c r="H210" s="169"/>
      <c r="I210" s="192" t="str">
        <f t="shared" si="20"/>
        <v/>
      </c>
      <c r="J210" s="167" t="str">
        <f t="shared" si="21"/>
        <v/>
      </c>
      <c r="K210" s="5"/>
      <c r="L210" s="167" t="str">
        <f t="shared" si="22"/>
        <v/>
      </c>
      <c r="M210" s="5" t="e">
        <f t="shared" si="23"/>
        <v>#N/A</v>
      </c>
      <c r="N210" s="3" t="str">
        <f t="shared" si="24"/>
        <v/>
      </c>
    </row>
    <row r="211" spans="1:14" x14ac:dyDescent="0.2">
      <c r="A211" s="182"/>
      <c r="B211" s="204" t="e">
        <f>VLOOKUP(A211,Adr!A:B,2,FALSE)</f>
        <v>#N/A</v>
      </c>
      <c r="C211" s="169"/>
      <c r="D211" s="290"/>
      <c r="E211" s="230"/>
      <c r="F211" s="166"/>
      <c r="G211" s="169"/>
      <c r="H211" s="169"/>
      <c r="I211" s="192" t="str">
        <f t="shared" si="20"/>
        <v/>
      </c>
      <c r="J211" s="167" t="str">
        <f t="shared" si="21"/>
        <v/>
      </c>
      <c r="K211" s="5"/>
      <c r="L211" s="167" t="str">
        <f t="shared" si="22"/>
        <v/>
      </c>
      <c r="M211" s="5" t="e">
        <f t="shared" si="23"/>
        <v>#N/A</v>
      </c>
      <c r="N211" s="3" t="str">
        <f t="shared" si="24"/>
        <v/>
      </c>
    </row>
    <row r="212" spans="1:14" x14ac:dyDescent="0.2">
      <c r="A212" s="182"/>
      <c r="B212" s="204" t="e">
        <f>VLOOKUP(A212,Adr!A:B,2,FALSE)</f>
        <v>#N/A</v>
      </c>
      <c r="C212" s="185"/>
      <c r="D212" s="289"/>
      <c r="E212" s="173"/>
      <c r="F212" s="166"/>
      <c r="G212" s="169"/>
      <c r="H212" s="169"/>
      <c r="I212" s="192" t="str">
        <f t="shared" si="20"/>
        <v/>
      </c>
      <c r="J212" s="167" t="str">
        <f t="shared" si="21"/>
        <v/>
      </c>
      <c r="K212" s="5"/>
      <c r="L212" s="167" t="str">
        <f t="shared" si="22"/>
        <v/>
      </c>
      <c r="M212" s="5" t="e">
        <f t="shared" si="23"/>
        <v>#N/A</v>
      </c>
      <c r="N212" s="3" t="str">
        <f t="shared" si="24"/>
        <v/>
      </c>
    </row>
    <row r="213" spans="1:14" x14ac:dyDescent="0.2">
      <c r="A213" s="202"/>
      <c r="B213" s="204" t="e">
        <f>VLOOKUP(A213,Adr!A:B,2,FALSE)</f>
        <v>#N/A</v>
      </c>
      <c r="C213" s="196"/>
      <c r="D213" s="291"/>
      <c r="E213" s="230"/>
      <c r="F213" s="166"/>
      <c r="G213" s="169"/>
      <c r="H213" s="169"/>
      <c r="I213" s="192" t="str">
        <f t="shared" si="20"/>
        <v/>
      </c>
      <c r="J213" s="167" t="str">
        <f t="shared" si="21"/>
        <v/>
      </c>
      <c r="K213" s="5"/>
      <c r="L213" s="167" t="str">
        <f t="shared" si="22"/>
        <v/>
      </c>
      <c r="M213" s="5" t="e">
        <f t="shared" si="23"/>
        <v>#N/A</v>
      </c>
      <c r="N213" s="3" t="str">
        <f t="shared" si="24"/>
        <v/>
      </c>
    </row>
    <row r="214" spans="1:14" x14ac:dyDescent="0.2">
      <c r="A214" s="166"/>
      <c r="B214" s="204" t="e">
        <f>VLOOKUP(A214,Adr!A:B,2,FALSE)</f>
        <v>#N/A</v>
      </c>
      <c r="C214" s="185"/>
      <c r="D214" s="289"/>
      <c r="E214" s="173"/>
      <c r="F214" s="166"/>
      <c r="G214" s="169"/>
      <c r="H214" s="169"/>
      <c r="I214" s="192" t="str">
        <f t="shared" si="20"/>
        <v/>
      </c>
      <c r="J214" s="167" t="str">
        <f t="shared" si="21"/>
        <v/>
      </c>
      <c r="K214" s="5"/>
      <c r="L214" s="167" t="str">
        <f t="shared" si="22"/>
        <v/>
      </c>
      <c r="M214" s="5" t="e">
        <f t="shared" si="23"/>
        <v>#N/A</v>
      </c>
      <c r="N214" s="3" t="str">
        <f t="shared" si="24"/>
        <v/>
      </c>
    </row>
    <row r="215" spans="1:14" x14ac:dyDescent="0.2">
      <c r="A215" s="198"/>
      <c r="B215" s="204" t="e">
        <f>VLOOKUP(A215,Adr!A:B,2,FALSE)</f>
        <v>#N/A</v>
      </c>
      <c r="C215" s="185"/>
      <c r="D215" s="289"/>
      <c r="E215" s="230"/>
      <c r="F215" s="166"/>
      <c r="G215" s="169"/>
      <c r="H215" s="169"/>
      <c r="I215" s="192" t="str">
        <f t="shared" si="20"/>
        <v/>
      </c>
      <c r="J215" s="167" t="str">
        <f t="shared" si="21"/>
        <v/>
      </c>
      <c r="K215" s="5"/>
      <c r="L215" s="167" t="str">
        <f t="shared" si="22"/>
        <v/>
      </c>
      <c r="M215" s="5" t="e">
        <f t="shared" si="23"/>
        <v>#N/A</v>
      </c>
      <c r="N215" s="3" t="str">
        <f t="shared" si="24"/>
        <v/>
      </c>
    </row>
    <row r="216" spans="1:14" x14ac:dyDescent="0.2">
      <c r="A216" s="202"/>
      <c r="B216" s="204" t="e">
        <f>VLOOKUP(A216,Adr!A:B,2,FALSE)</f>
        <v>#N/A</v>
      </c>
      <c r="C216" s="185"/>
      <c r="D216" s="289"/>
      <c r="E216" s="173"/>
      <c r="F216" s="166"/>
      <c r="G216" s="169"/>
      <c r="H216" s="169"/>
      <c r="I216" s="192" t="str">
        <f t="shared" si="20"/>
        <v/>
      </c>
      <c r="J216" s="167" t="str">
        <f t="shared" si="21"/>
        <v/>
      </c>
      <c r="K216" s="5"/>
      <c r="L216" s="167" t="str">
        <f t="shared" si="22"/>
        <v/>
      </c>
      <c r="M216" s="5" t="e">
        <f t="shared" si="23"/>
        <v>#N/A</v>
      </c>
      <c r="N216" s="3" t="str">
        <f t="shared" si="24"/>
        <v/>
      </c>
    </row>
    <row r="217" spans="1:14" x14ac:dyDescent="0.2">
      <c r="A217" s="202"/>
      <c r="B217" s="204" t="e">
        <f>VLOOKUP(A217,Adr!A:B,2,FALSE)</f>
        <v>#N/A</v>
      </c>
      <c r="C217" s="196"/>
      <c r="D217" s="291"/>
      <c r="E217" s="230"/>
      <c r="F217" s="166"/>
      <c r="G217" s="169"/>
      <c r="H217" s="169"/>
      <c r="I217" s="192" t="str">
        <f t="shared" si="20"/>
        <v/>
      </c>
      <c r="J217" s="167" t="str">
        <f t="shared" si="21"/>
        <v/>
      </c>
      <c r="K217" s="5"/>
      <c r="L217" s="167" t="str">
        <f t="shared" si="22"/>
        <v/>
      </c>
      <c r="M217" s="5" t="e">
        <f t="shared" si="23"/>
        <v>#N/A</v>
      </c>
      <c r="N217" s="3" t="str">
        <f t="shared" si="24"/>
        <v/>
      </c>
    </row>
    <row r="218" spans="1:14" x14ac:dyDescent="0.2">
      <c r="A218" s="202"/>
      <c r="B218" s="204" t="e">
        <f>VLOOKUP(A218,Adr!A:B,2,FALSE)</f>
        <v>#N/A</v>
      </c>
      <c r="C218" s="190"/>
      <c r="D218" s="290"/>
      <c r="E218" s="173"/>
      <c r="F218" s="166"/>
      <c r="G218" s="169"/>
      <c r="H218" s="169"/>
      <c r="I218" s="192" t="str">
        <f t="shared" si="20"/>
        <v/>
      </c>
      <c r="J218" s="167" t="str">
        <f t="shared" si="21"/>
        <v/>
      </c>
      <c r="K218" s="5"/>
      <c r="L218" s="167" t="str">
        <f t="shared" si="22"/>
        <v/>
      </c>
      <c r="M218" s="5" t="e">
        <f t="shared" si="23"/>
        <v>#N/A</v>
      </c>
      <c r="N218" s="3" t="str">
        <f t="shared" si="24"/>
        <v/>
      </c>
    </row>
    <row r="219" spans="1:14" x14ac:dyDescent="0.2">
      <c r="A219" s="202"/>
      <c r="B219" s="204" t="e">
        <f>VLOOKUP(A219,Adr!A:B,2,FALSE)</f>
        <v>#N/A</v>
      </c>
      <c r="C219" s="185"/>
      <c r="D219" s="291"/>
      <c r="E219" s="230"/>
      <c r="F219" s="166"/>
      <c r="G219" s="169"/>
      <c r="H219" s="169"/>
      <c r="I219" s="192" t="str">
        <f t="shared" si="20"/>
        <v/>
      </c>
      <c r="J219" s="167" t="str">
        <f t="shared" si="21"/>
        <v/>
      </c>
      <c r="K219" s="5"/>
      <c r="L219" s="167" t="str">
        <f t="shared" si="22"/>
        <v/>
      </c>
      <c r="M219" s="5" t="e">
        <f t="shared" si="23"/>
        <v>#N/A</v>
      </c>
      <c r="N219" s="3" t="str">
        <f t="shared" si="24"/>
        <v/>
      </c>
    </row>
    <row r="220" spans="1:14" x14ac:dyDescent="0.2">
      <c r="A220" s="198"/>
      <c r="B220" s="204" t="e">
        <f>VLOOKUP(A220,Adr!A:B,2,FALSE)</f>
        <v>#N/A</v>
      </c>
      <c r="C220" s="169"/>
      <c r="D220" s="290"/>
      <c r="E220" s="173"/>
      <c r="F220" s="166"/>
      <c r="G220" s="169"/>
      <c r="H220" s="169"/>
      <c r="I220" s="192" t="str">
        <f t="shared" si="20"/>
        <v/>
      </c>
      <c r="J220" s="167" t="str">
        <f t="shared" si="21"/>
        <v/>
      </c>
      <c r="K220" s="5"/>
      <c r="L220" s="167" t="str">
        <f t="shared" si="22"/>
        <v/>
      </c>
      <c r="M220" s="5" t="e">
        <f t="shared" si="23"/>
        <v>#N/A</v>
      </c>
      <c r="N220" s="3" t="str">
        <f t="shared" si="24"/>
        <v/>
      </c>
    </row>
    <row r="221" spans="1:14" x14ac:dyDescent="0.2">
      <c r="A221" s="198"/>
      <c r="B221" s="204" t="e">
        <f>VLOOKUP(A221,Adr!A:B,2,FALSE)</f>
        <v>#N/A</v>
      </c>
      <c r="C221" s="169"/>
      <c r="D221" s="290"/>
      <c r="E221" s="230"/>
      <c r="F221" s="166"/>
      <c r="G221" s="169"/>
      <c r="H221" s="169"/>
      <c r="I221" s="192" t="str">
        <f t="shared" si="20"/>
        <v/>
      </c>
      <c r="J221" s="167" t="str">
        <f t="shared" si="21"/>
        <v/>
      </c>
      <c r="K221" s="5"/>
      <c r="L221" s="167" t="str">
        <f t="shared" si="22"/>
        <v/>
      </c>
      <c r="M221" s="5" t="e">
        <f t="shared" si="23"/>
        <v>#N/A</v>
      </c>
      <c r="N221" s="3" t="str">
        <f t="shared" si="24"/>
        <v/>
      </c>
    </row>
    <row r="222" spans="1:14" x14ac:dyDescent="0.2">
      <c r="A222" s="198"/>
      <c r="B222" s="204" t="e">
        <f>VLOOKUP(A222,Adr!A:B,2,FALSE)</f>
        <v>#N/A</v>
      </c>
      <c r="C222" s="185"/>
      <c r="D222" s="289"/>
      <c r="E222" s="173"/>
      <c r="F222" s="166"/>
      <c r="G222" s="169"/>
      <c r="H222" s="169"/>
      <c r="I222" s="192" t="str">
        <f t="shared" si="20"/>
        <v/>
      </c>
      <c r="J222" s="167" t="str">
        <f t="shared" si="21"/>
        <v/>
      </c>
      <c r="K222" s="5"/>
      <c r="L222" s="167" t="str">
        <f t="shared" si="22"/>
        <v/>
      </c>
      <c r="M222" s="5" t="e">
        <f t="shared" si="23"/>
        <v>#N/A</v>
      </c>
      <c r="N222" s="3" t="str">
        <f t="shared" si="24"/>
        <v/>
      </c>
    </row>
    <row r="223" spans="1:14" x14ac:dyDescent="0.2">
      <c r="A223" s="166"/>
      <c r="B223" s="204" t="e">
        <f>VLOOKUP(A223,Adr!A:B,2,FALSE)</f>
        <v>#N/A</v>
      </c>
      <c r="C223" s="196"/>
      <c r="D223" s="291"/>
      <c r="E223" s="230"/>
      <c r="F223" s="166"/>
      <c r="G223" s="169"/>
      <c r="H223" s="169"/>
      <c r="I223" s="192" t="str">
        <f t="shared" ref="I223:I286" si="25">A223&amp;F223</f>
        <v/>
      </c>
      <c r="J223" s="167" t="str">
        <f t="shared" ref="J223:J286" si="26">A223&amp;G223</f>
        <v/>
      </c>
      <c r="K223" s="5"/>
      <c r="L223" s="167" t="str">
        <f t="shared" ref="L223:L286" si="27">A223&amp;G223&amp;H223</f>
        <v/>
      </c>
      <c r="M223" s="5" t="e">
        <f t="shared" si="23"/>
        <v>#N/A</v>
      </c>
      <c r="N223" s="3" t="str">
        <f t="shared" si="24"/>
        <v/>
      </c>
    </row>
    <row r="224" spans="1:14" x14ac:dyDescent="0.2">
      <c r="A224" s="182"/>
      <c r="B224" s="204" t="e">
        <f>VLOOKUP(A224,Adr!A:B,2,FALSE)</f>
        <v>#N/A</v>
      </c>
      <c r="C224" s="185"/>
      <c r="D224" s="289"/>
      <c r="E224" s="173"/>
      <c r="F224" s="166"/>
      <c r="G224" s="169"/>
      <c r="H224" s="169"/>
      <c r="I224" s="192" t="str">
        <f t="shared" si="25"/>
        <v/>
      </c>
      <c r="J224" s="167" t="str">
        <f t="shared" si="26"/>
        <v/>
      </c>
      <c r="K224" s="5"/>
      <c r="L224" s="167" t="str">
        <f t="shared" si="27"/>
        <v/>
      </c>
      <c r="M224" s="5" t="e">
        <f t="shared" si="23"/>
        <v>#N/A</v>
      </c>
      <c r="N224" s="3" t="str">
        <f t="shared" si="24"/>
        <v/>
      </c>
    </row>
    <row r="225" spans="1:14" x14ac:dyDescent="0.2">
      <c r="A225" s="202"/>
      <c r="B225" s="204" t="e">
        <f>VLOOKUP(A225,Adr!A:B,2,FALSE)</f>
        <v>#N/A</v>
      </c>
      <c r="C225" s="185"/>
      <c r="D225" s="289"/>
      <c r="E225" s="230"/>
      <c r="F225" s="166"/>
      <c r="G225" s="169"/>
      <c r="H225" s="169"/>
      <c r="I225" s="192" t="str">
        <f t="shared" si="25"/>
        <v/>
      </c>
      <c r="J225" s="167" t="str">
        <f t="shared" si="26"/>
        <v/>
      </c>
      <c r="K225" s="5"/>
      <c r="L225" s="167" t="str">
        <f t="shared" si="27"/>
        <v/>
      </c>
      <c r="M225" s="5" t="e">
        <f t="shared" si="23"/>
        <v>#N/A</v>
      </c>
      <c r="N225" s="3" t="str">
        <f t="shared" si="24"/>
        <v/>
      </c>
    </row>
    <row r="226" spans="1:14" x14ac:dyDescent="0.2">
      <c r="A226" s="166"/>
      <c r="B226" s="204" t="e">
        <f>VLOOKUP(A226,Adr!A:B,2,FALSE)</f>
        <v>#N/A</v>
      </c>
      <c r="C226" s="196"/>
      <c r="D226" s="291"/>
      <c r="E226" s="173"/>
      <c r="F226" s="166"/>
      <c r="G226" s="169"/>
      <c r="H226" s="169"/>
      <c r="I226" s="192" t="str">
        <f t="shared" si="25"/>
        <v/>
      </c>
      <c r="J226" s="167" t="str">
        <f t="shared" si="26"/>
        <v/>
      </c>
      <c r="K226" s="5"/>
      <c r="L226" s="167" t="str">
        <f t="shared" si="27"/>
        <v/>
      </c>
      <c r="M226" s="5" t="e">
        <f t="shared" si="23"/>
        <v>#N/A</v>
      </c>
      <c r="N226" s="3" t="str">
        <f t="shared" si="24"/>
        <v/>
      </c>
    </row>
    <row r="227" spans="1:14" x14ac:dyDescent="0.2">
      <c r="A227" s="202"/>
      <c r="B227" s="204" t="e">
        <f>VLOOKUP(A227,Adr!A:B,2,FALSE)</f>
        <v>#N/A</v>
      </c>
      <c r="C227" s="196"/>
      <c r="D227" s="291"/>
      <c r="E227" s="230"/>
      <c r="F227" s="166"/>
      <c r="G227" s="169"/>
      <c r="H227" s="169"/>
      <c r="I227" s="192" t="str">
        <f t="shared" si="25"/>
        <v/>
      </c>
      <c r="J227" s="167" t="str">
        <f t="shared" si="26"/>
        <v/>
      </c>
      <c r="K227" s="5"/>
      <c r="L227" s="167" t="str">
        <f t="shared" si="27"/>
        <v/>
      </c>
      <c r="M227" s="5" t="e">
        <f t="shared" si="23"/>
        <v>#N/A</v>
      </c>
      <c r="N227" s="3" t="str">
        <f t="shared" si="24"/>
        <v/>
      </c>
    </row>
    <row r="228" spans="1:14" x14ac:dyDescent="0.2">
      <c r="A228" s="198"/>
      <c r="B228" s="204" t="e">
        <f>VLOOKUP(A228,Adr!A:B,2,FALSE)</f>
        <v>#N/A</v>
      </c>
      <c r="C228" s="196"/>
      <c r="D228" s="291"/>
      <c r="E228" s="173"/>
      <c r="F228" s="166"/>
      <c r="G228" s="169"/>
      <c r="H228" s="169"/>
      <c r="I228" s="192" t="str">
        <f t="shared" si="25"/>
        <v/>
      </c>
      <c r="J228" s="167" t="str">
        <f t="shared" si="26"/>
        <v/>
      </c>
      <c r="K228" s="5"/>
      <c r="L228" s="167" t="str">
        <f t="shared" si="27"/>
        <v/>
      </c>
      <c r="M228" s="5" t="e">
        <f t="shared" si="23"/>
        <v>#N/A</v>
      </c>
      <c r="N228" s="3" t="str">
        <f t="shared" si="24"/>
        <v/>
      </c>
    </row>
    <row r="229" spans="1:14" x14ac:dyDescent="0.2">
      <c r="A229" s="166"/>
      <c r="B229" s="204" t="e">
        <f>VLOOKUP(A229,Adr!A:B,2,FALSE)</f>
        <v>#N/A</v>
      </c>
      <c r="C229" s="185"/>
      <c r="D229" s="289"/>
      <c r="E229" s="230"/>
      <c r="F229" s="166"/>
      <c r="G229" s="169"/>
      <c r="H229" s="169"/>
      <c r="I229" s="192" t="str">
        <f t="shared" si="25"/>
        <v/>
      </c>
      <c r="J229" s="167" t="str">
        <f t="shared" si="26"/>
        <v/>
      </c>
      <c r="K229" s="5"/>
      <c r="L229" s="167" t="str">
        <f t="shared" si="27"/>
        <v/>
      </c>
      <c r="M229" s="5" t="e">
        <f t="shared" si="23"/>
        <v>#N/A</v>
      </c>
      <c r="N229" s="3" t="str">
        <f t="shared" si="24"/>
        <v/>
      </c>
    </row>
    <row r="230" spans="1:14" x14ac:dyDescent="0.2">
      <c r="A230" s="198"/>
      <c r="B230" s="204" t="e">
        <f>VLOOKUP(A230,Adr!A:B,2,FALSE)</f>
        <v>#N/A</v>
      </c>
      <c r="C230" s="169"/>
      <c r="D230" s="290"/>
      <c r="E230" s="173"/>
      <c r="F230" s="166"/>
      <c r="G230" s="169"/>
      <c r="H230" s="169"/>
      <c r="I230" s="192" t="str">
        <f t="shared" si="25"/>
        <v/>
      </c>
      <c r="J230" s="167" t="str">
        <f t="shared" si="26"/>
        <v/>
      </c>
      <c r="K230" s="5"/>
      <c r="L230" s="167" t="str">
        <f t="shared" si="27"/>
        <v/>
      </c>
      <c r="M230" s="5" t="e">
        <f t="shared" si="23"/>
        <v>#N/A</v>
      </c>
      <c r="N230" s="3" t="str">
        <f t="shared" si="24"/>
        <v/>
      </c>
    </row>
    <row r="231" spans="1:14" x14ac:dyDescent="0.2">
      <c r="A231" s="202"/>
      <c r="B231" s="204" t="e">
        <f>VLOOKUP(A231,Adr!A:B,2,FALSE)</f>
        <v>#N/A</v>
      </c>
      <c r="C231" s="185"/>
      <c r="D231" s="289"/>
      <c r="E231" s="230"/>
      <c r="F231" s="166"/>
      <c r="G231" s="169"/>
      <c r="H231" s="169"/>
      <c r="I231" s="192" t="str">
        <f t="shared" si="25"/>
        <v/>
      </c>
      <c r="J231" s="167" t="str">
        <f t="shared" si="26"/>
        <v/>
      </c>
      <c r="K231" s="5"/>
      <c r="L231" s="167" t="str">
        <f t="shared" si="27"/>
        <v/>
      </c>
      <c r="M231" s="5" t="e">
        <f t="shared" si="23"/>
        <v>#N/A</v>
      </c>
      <c r="N231" s="3" t="str">
        <f t="shared" si="24"/>
        <v/>
      </c>
    </row>
    <row r="232" spans="1:14" x14ac:dyDescent="0.2">
      <c r="A232" s="202"/>
      <c r="B232" s="204" t="e">
        <f>VLOOKUP(A232,Adr!A:B,2,FALSE)</f>
        <v>#N/A</v>
      </c>
      <c r="C232" s="185"/>
      <c r="D232" s="289"/>
      <c r="E232" s="173"/>
      <c r="F232" s="166"/>
      <c r="G232" s="169"/>
      <c r="H232" s="169"/>
      <c r="I232" s="192" t="str">
        <f t="shared" si="25"/>
        <v/>
      </c>
      <c r="J232" s="167" t="str">
        <f t="shared" si="26"/>
        <v/>
      </c>
      <c r="K232" s="5"/>
      <c r="L232" s="167" t="str">
        <f t="shared" si="27"/>
        <v/>
      </c>
      <c r="M232" s="5" t="e">
        <f t="shared" si="23"/>
        <v>#N/A</v>
      </c>
      <c r="N232" s="3" t="str">
        <f t="shared" si="24"/>
        <v/>
      </c>
    </row>
    <row r="233" spans="1:14" x14ac:dyDescent="0.2">
      <c r="A233" s="202"/>
      <c r="B233" s="204" t="e">
        <f>VLOOKUP(A233,Adr!A:B,2,FALSE)</f>
        <v>#N/A</v>
      </c>
      <c r="C233" s="185"/>
      <c r="D233" s="289"/>
      <c r="E233" s="230"/>
      <c r="F233" s="166"/>
      <c r="G233" s="169"/>
      <c r="H233" s="169"/>
      <c r="I233" s="192" t="str">
        <f t="shared" si="25"/>
        <v/>
      </c>
      <c r="J233" s="167" t="str">
        <f t="shared" si="26"/>
        <v/>
      </c>
      <c r="K233" s="5"/>
      <c r="L233" s="167" t="str">
        <f t="shared" si="27"/>
        <v/>
      </c>
      <c r="M233" s="5" t="e">
        <f t="shared" si="23"/>
        <v>#N/A</v>
      </c>
      <c r="N233" s="3" t="str">
        <f t="shared" si="24"/>
        <v/>
      </c>
    </row>
    <row r="234" spans="1:14" x14ac:dyDescent="0.2">
      <c r="A234" s="166"/>
      <c r="B234" s="204" t="e">
        <f>VLOOKUP(A234,Adr!A:B,2,FALSE)</f>
        <v>#N/A</v>
      </c>
      <c r="C234" s="196"/>
      <c r="D234" s="291"/>
      <c r="E234" s="173"/>
      <c r="F234" s="166"/>
      <c r="G234" s="169"/>
      <c r="H234" s="169"/>
      <c r="I234" s="192" t="str">
        <f t="shared" si="25"/>
        <v/>
      </c>
      <c r="J234" s="167" t="str">
        <f t="shared" si="26"/>
        <v/>
      </c>
      <c r="K234" s="5"/>
      <c r="L234" s="167" t="str">
        <f t="shared" si="27"/>
        <v/>
      </c>
      <c r="M234" s="5" t="e">
        <f t="shared" si="23"/>
        <v>#N/A</v>
      </c>
      <c r="N234" s="3" t="str">
        <f t="shared" si="24"/>
        <v/>
      </c>
    </row>
    <row r="235" spans="1:14" x14ac:dyDescent="0.2">
      <c r="A235" s="202"/>
      <c r="B235" s="204" t="e">
        <f>VLOOKUP(A235,Adr!A:B,2,FALSE)</f>
        <v>#N/A</v>
      </c>
      <c r="C235" s="185"/>
      <c r="D235" s="289"/>
      <c r="E235" s="230"/>
      <c r="F235" s="166"/>
      <c r="G235" s="169"/>
      <c r="H235" s="169"/>
      <c r="I235" s="192" t="str">
        <f t="shared" si="25"/>
        <v/>
      </c>
      <c r="J235" s="167" t="str">
        <f t="shared" si="26"/>
        <v/>
      </c>
      <c r="K235" s="5"/>
      <c r="L235" s="167" t="str">
        <f t="shared" si="27"/>
        <v/>
      </c>
      <c r="M235" s="5" t="e">
        <f t="shared" si="23"/>
        <v>#N/A</v>
      </c>
      <c r="N235" s="3" t="str">
        <f t="shared" si="24"/>
        <v/>
      </c>
    </row>
    <row r="236" spans="1:14" x14ac:dyDescent="0.2">
      <c r="A236" s="166"/>
      <c r="B236" s="204" t="e">
        <f>VLOOKUP(A236,Adr!A:B,2,FALSE)</f>
        <v>#N/A</v>
      </c>
      <c r="C236" s="196"/>
      <c r="D236" s="291"/>
      <c r="E236" s="173"/>
      <c r="F236" s="166"/>
      <c r="G236" s="169"/>
      <c r="H236" s="169"/>
      <c r="I236" s="192" t="str">
        <f t="shared" si="25"/>
        <v/>
      </c>
      <c r="J236" s="167" t="str">
        <f t="shared" si="26"/>
        <v/>
      </c>
      <c r="K236" s="5"/>
      <c r="L236" s="167" t="str">
        <f t="shared" si="27"/>
        <v/>
      </c>
      <c r="M236" s="5" t="e">
        <f t="shared" si="23"/>
        <v>#N/A</v>
      </c>
      <c r="N236" s="3" t="str">
        <f t="shared" si="24"/>
        <v/>
      </c>
    </row>
    <row r="237" spans="1:14" x14ac:dyDescent="0.2">
      <c r="A237" s="202"/>
      <c r="B237" s="204" t="e">
        <f>VLOOKUP(A237,Adr!A:B,2,FALSE)</f>
        <v>#N/A</v>
      </c>
      <c r="C237" s="185"/>
      <c r="D237" s="289"/>
      <c r="E237" s="230"/>
      <c r="F237" s="166"/>
      <c r="G237" s="169"/>
      <c r="H237" s="169"/>
      <c r="I237" s="192" t="str">
        <f t="shared" si="25"/>
        <v/>
      </c>
      <c r="J237" s="167" t="str">
        <f t="shared" si="26"/>
        <v/>
      </c>
      <c r="K237" s="5"/>
      <c r="L237" s="167" t="str">
        <f t="shared" si="27"/>
        <v/>
      </c>
      <c r="M237" s="5" t="e">
        <f t="shared" si="23"/>
        <v>#N/A</v>
      </c>
      <c r="N237" s="3" t="str">
        <f t="shared" si="24"/>
        <v/>
      </c>
    </row>
    <row r="238" spans="1:14" x14ac:dyDescent="0.2">
      <c r="A238" s="202"/>
      <c r="B238" s="204" t="e">
        <f>VLOOKUP(A238,Adr!A:B,2,FALSE)</f>
        <v>#N/A</v>
      </c>
      <c r="C238" s="185"/>
      <c r="D238" s="289"/>
      <c r="E238" s="173"/>
      <c r="F238" s="166"/>
      <c r="G238" s="169"/>
      <c r="H238" s="169"/>
      <c r="I238" s="192" t="str">
        <f t="shared" si="25"/>
        <v/>
      </c>
      <c r="J238" s="167" t="str">
        <f t="shared" si="26"/>
        <v/>
      </c>
      <c r="K238" s="5"/>
      <c r="L238" s="167" t="str">
        <f t="shared" si="27"/>
        <v/>
      </c>
      <c r="M238" s="5" t="e">
        <f t="shared" si="23"/>
        <v>#N/A</v>
      </c>
      <c r="N238" s="3" t="str">
        <f t="shared" si="24"/>
        <v/>
      </c>
    </row>
    <row r="239" spans="1:14" x14ac:dyDescent="0.2">
      <c r="A239" s="198"/>
      <c r="B239" s="204" t="e">
        <f>VLOOKUP(A239,Adr!A:B,2,FALSE)</f>
        <v>#N/A</v>
      </c>
      <c r="C239" s="196"/>
      <c r="D239" s="291"/>
      <c r="E239" s="230"/>
      <c r="F239" s="166"/>
      <c r="G239" s="169"/>
      <c r="H239" s="169"/>
      <c r="I239" s="192" t="str">
        <f t="shared" si="25"/>
        <v/>
      </c>
      <c r="J239" s="167" t="str">
        <f t="shared" si="26"/>
        <v/>
      </c>
      <c r="K239" s="5"/>
      <c r="L239" s="167" t="str">
        <f t="shared" si="27"/>
        <v/>
      </c>
      <c r="M239" s="5" t="e">
        <f t="shared" si="23"/>
        <v>#N/A</v>
      </c>
      <c r="N239" s="3" t="str">
        <f t="shared" si="24"/>
        <v/>
      </c>
    </row>
    <row r="240" spans="1:14" x14ac:dyDescent="0.2">
      <c r="A240" s="166"/>
      <c r="B240" s="204" t="e">
        <f>VLOOKUP(A240,Adr!A:B,2,FALSE)</f>
        <v>#N/A</v>
      </c>
      <c r="C240" s="196"/>
      <c r="D240" s="291"/>
      <c r="E240" s="173"/>
      <c r="F240" s="166"/>
      <c r="G240" s="169"/>
      <c r="H240" s="169"/>
      <c r="I240" s="192" t="str">
        <f t="shared" si="25"/>
        <v/>
      </c>
      <c r="J240" s="167" t="str">
        <f t="shared" si="26"/>
        <v/>
      </c>
      <c r="K240" s="5"/>
      <c r="L240" s="167" t="str">
        <f t="shared" si="27"/>
        <v/>
      </c>
      <c r="M240" s="5" t="e">
        <f t="shared" si="23"/>
        <v>#N/A</v>
      </c>
      <c r="N240" s="3" t="str">
        <f t="shared" si="24"/>
        <v/>
      </c>
    </row>
    <row r="241" spans="1:14" x14ac:dyDescent="0.2">
      <c r="A241" s="198"/>
      <c r="B241" s="204" t="e">
        <f>VLOOKUP(A241,Adr!A:B,2,FALSE)</f>
        <v>#N/A</v>
      </c>
      <c r="C241" s="185"/>
      <c r="D241" s="289"/>
      <c r="E241" s="230"/>
      <c r="F241" s="166"/>
      <c r="G241" s="169"/>
      <c r="H241" s="169"/>
      <c r="I241" s="192" t="str">
        <f t="shared" si="25"/>
        <v/>
      </c>
      <c r="J241" s="167" t="str">
        <f t="shared" si="26"/>
        <v/>
      </c>
      <c r="K241" s="5"/>
      <c r="L241" s="167" t="str">
        <f t="shared" si="27"/>
        <v/>
      </c>
      <c r="M241" s="5" t="e">
        <f t="shared" si="23"/>
        <v>#N/A</v>
      </c>
      <c r="N241" s="3" t="str">
        <f t="shared" si="24"/>
        <v/>
      </c>
    </row>
    <row r="242" spans="1:14" x14ac:dyDescent="0.2">
      <c r="A242" s="166"/>
      <c r="B242" s="204" t="e">
        <f>VLOOKUP(A242,Adr!A:B,2,FALSE)</f>
        <v>#N/A</v>
      </c>
      <c r="C242" s="196"/>
      <c r="D242" s="291"/>
      <c r="E242" s="173"/>
      <c r="F242" s="166"/>
      <c r="G242" s="169"/>
      <c r="H242" s="169"/>
      <c r="I242" s="192" t="str">
        <f t="shared" si="25"/>
        <v/>
      </c>
      <c r="J242" s="167" t="str">
        <f t="shared" si="26"/>
        <v/>
      </c>
      <c r="K242" s="5"/>
      <c r="L242" s="167" t="str">
        <f t="shared" si="27"/>
        <v/>
      </c>
      <c r="M242" s="5" t="e">
        <f t="shared" si="23"/>
        <v>#N/A</v>
      </c>
      <c r="N242" s="3" t="str">
        <f t="shared" si="24"/>
        <v/>
      </c>
    </row>
    <row r="243" spans="1:14" x14ac:dyDescent="0.2">
      <c r="A243" s="182"/>
      <c r="B243" s="204" t="e">
        <f>VLOOKUP(A243,Adr!A:B,2,FALSE)</f>
        <v>#N/A</v>
      </c>
      <c r="C243" s="185"/>
      <c r="D243" s="289"/>
      <c r="E243" s="230"/>
      <c r="F243" s="166"/>
      <c r="G243" s="169"/>
      <c r="H243" s="169"/>
      <c r="I243" s="192" t="str">
        <f t="shared" si="25"/>
        <v/>
      </c>
      <c r="J243" s="167" t="str">
        <f t="shared" si="26"/>
        <v/>
      </c>
      <c r="K243" s="5"/>
      <c r="L243" s="167" t="str">
        <f t="shared" si="27"/>
        <v/>
      </c>
      <c r="M243" s="5" t="e">
        <f t="shared" si="23"/>
        <v>#N/A</v>
      </c>
      <c r="N243" s="3" t="str">
        <f t="shared" si="24"/>
        <v/>
      </c>
    </row>
    <row r="244" spans="1:14" x14ac:dyDescent="0.2">
      <c r="A244" s="198"/>
      <c r="B244" s="204" t="e">
        <f>VLOOKUP(A244,Adr!A:B,2,FALSE)</f>
        <v>#N/A</v>
      </c>
      <c r="C244" s="169"/>
      <c r="D244" s="290"/>
      <c r="E244" s="173"/>
      <c r="F244" s="166"/>
      <c r="G244" s="169"/>
      <c r="H244" s="169"/>
      <c r="I244" s="192" t="str">
        <f t="shared" si="25"/>
        <v/>
      </c>
      <c r="J244" s="167" t="str">
        <f t="shared" si="26"/>
        <v/>
      </c>
      <c r="K244" s="5"/>
      <c r="L244" s="167" t="str">
        <f t="shared" si="27"/>
        <v/>
      </c>
      <c r="M244" s="5" t="e">
        <f t="shared" si="23"/>
        <v>#N/A</v>
      </c>
      <c r="N244" s="3" t="str">
        <f t="shared" si="24"/>
        <v/>
      </c>
    </row>
    <row r="245" spans="1:14" x14ac:dyDescent="0.2">
      <c r="A245" s="202"/>
      <c r="B245" s="204" t="e">
        <f>VLOOKUP(A245,Adr!A:B,2,FALSE)</f>
        <v>#N/A</v>
      </c>
      <c r="C245" s="185"/>
      <c r="D245" s="289"/>
      <c r="E245" s="230"/>
      <c r="F245" s="166"/>
      <c r="G245" s="169"/>
      <c r="H245" s="169"/>
      <c r="I245" s="192" t="str">
        <f t="shared" si="25"/>
        <v/>
      </c>
      <c r="J245" s="167" t="str">
        <f t="shared" si="26"/>
        <v/>
      </c>
      <c r="K245" s="5"/>
      <c r="L245" s="167" t="str">
        <f t="shared" si="27"/>
        <v/>
      </c>
      <c r="M245" s="5" t="e">
        <f t="shared" si="23"/>
        <v>#N/A</v>
      </c>
      <c r="N245" s="3" t="str">
        <f t="shared" si="24"/>
        <v/>
      </c>
    </row>
    <row r="246" spans="1:14" x14ac:dyDescent="0.2">
      <c r="A246" s="198"/>
      <c r="B246" s="204" t="e">
        <f>VLOOKUP(A246,Adr!A:B,2,FALSE)</f>
        <v>#N/A</v>
      </c>
      <c r="C246" s="185"/>
      <c r="D246" s="289"/>
      <c r="E246" s="173"/>
      <c r="F246" s="166"/>
      <c r="G246" s="169"/>
      <c r="H246" s="169"/>
      <c r="I246" s="192" t="str">
        <f t="shared" si="25"/>
        <v/>
      </c>
      <c r="J246" s="167" t="str">
        <f t="shared" si="26"/>
        <v/>
      </c>
      <c r="K246" s="5"/>
      <c r="L246" s="167" t="str">
        <f t="shared" si="27"/>
        <v/>
      </c>
      <c r="M246" s="5" t="e">
        <f t="shared" si="23"/>
        <v>#N/A</v>
      </c>
      <c r="N246" s="3" t="str">
        <f t="shared" si="24"/>
        <v/>
      </c>
    </row>
    <row r="247" spans="1:14" x14ac:dyDescent="0.2">
      <c r="A247" s="182"/>
      <c r="B247" s="204" t="e">
        <f>VLOOKUP(A247,Adr!A:B,2,FALSE)</f>
        <v>#N/A</v>
      </c>
      <c r="C247" s="185"/>
      <c r="D247" s="289"/>
      <c r="E247" s="230"/>
      <c r="F247" s="166"/>
      <c r="G247" s="169"/>
      <c r="H247" s="169"/>
      <c r="I247" s="192" t="str">
        <f t="shared" si="25"/>
        <v/>
      </c>
      <c r="J247" s="167" t="str">
        <f t="shared" si="26"/>
        <v/>
      </c>
      <c r="K247" s="5"/>
      <c r="L247" s="167" t="str">
        <f t="shared" si="27"/>
        <v/>
      </c>
      <c r="M247" s="5" t="e">
        <f t="shared" si="23"/>
        <v>#N/A</v>
      </c>
      <c r="N247" s="3" t="str">
        <f t="shared" si="24"/>
        <v/>
      </c>
    </row>
    <row r="248" spans="1:14" x14ac:dyDescent="0.2">
      <c r="A248" s="198"/>
      <c r="B248" s="204" t="e">
        <f>VLOOKUP(A248,Adr!A:B,2,FALSE)</f>
        <v>#N/A</v>
      </c>
      <c r="C248" s="169"/>
      <c r="D248" s="290"/>
      <c r="E248" s="173"/>
      <c r="F248" s="166"/>
      <c r="G248" s="169"/>
      <c r="H248" s="169"/>
      <c r="I248" s="192" t="str">
        <f t="shared" si="25"/>
        <v/>
      </c>
      <c r="J248" s="167" t="str">
        <f t="shared" si="26"/>
        <v/>
      </c>
      <c r="K248" s="5"/>
      <c r="L248" s="167" t="str">
        <f t="shared" si="27"/>
        <v/>
      </c>
      <c r="M248" s="5" t="e">
        <f t="shared" si="23"/>
        <v>#N/A</v>
      </c>
      <c r="N248" s="3" t="str">
        <f t="shared" si="24"/>
        <v/>
      </c>
    </row>
    <row r="249" spans="1:14" x14ac:dyDescent="0.2">
      <c r="A249" s="166"/>
      <c r="B249" s="204" t="e">
        <f>VLOOKUP(A249,Adr!A:B,2,FALSE)</f>
        <v>#N/A</v>
      </c>
      <c r="C249" s="196"/>
      <c r="D249" s="291"/>
      <c r="E249" s="230"/>
      <c r="F249" s="166"/>
      <c r="G249" s="169"/>
      <c r="H249" s="169"/>
      <c r="I249" s="192" t="str">
        <f t="shared" si="25"/>
        <v/>
      </c>
      <c r="J249" s="167" t="str">
        <f t="shared" si="26"/>
        <v/>
      </c>
      <c r="K249" s="5"/>
      <c r="L249" s="167" t="str">
        <f t="shared" si="27"/>
        <v/>
      </c>
      <c r="M249" s="5" t="e">
        <f t="shared" si="23"/>
        <v>#N/A</v>
      </c>
      <c r="N249" s="3" t="str">
        <f t="shared" si="24"/>
        <v/>
      </c>
    </row>
    <row r="250" spans="1:14" x14ac:dyDescent="0.2">
      <c r="A250" s="202"/>
      <c r="B250" s="204" t="e">
        <f>VLOOKUP(A250,Adr!A:B,2,FALSE)</f>
        <v>#N/A</v>
      </c>
      <c r="C250" s="185"/>
      <c r="D250" s="289"/>
      <c r="E250" s="173"/>
      <c r="F250" s="166"/>
      <c r="G250" s="169"/>
      <c r="H250" s="169"/>
      <c r="I250" s="192" t="str">
        <f t="shared" si="25"/>
        <v/>
      </c>
      <c r="J250" s="167" t="str">
        <f t="shared" si="26"/>
        <v/>
      </c>
      <c r="K250" s="5"/>
      <c r="L250" s="167" t="str">
        <f t="shared" si="27"/>
        <v/>
      </c>
      <c r="M250" s="5" t="e">
        <f t="shared" si="23"/>
        <v>#N/A</v>
      </c>
      <c r="N250" s="3" t="str">
        <f t="shared" si="24"/>
        <v/>
      </c>
    </row>
    <row r="251" spans="1:14" x14ac:dyDescent="0.2">
      <c r="A251" s="198"/>
      <c r="B251" s="204" t="e">
        <f>VLOOKUP(A251,Adr!A:B,2,FALSE)</f>
        <v>#N/A</v>
      </c>
      <c r="C251" s="185"/>
      <c r="D251" s="289"/>
      <c r="E251" s="230"/>
      <c r="F251" s="166"/>
      <c r="G251" s="169"/>
      <c r="H251" s="169"/>
      <c r="I251" s="192" t="str">
        <f t="shared" si="25"/>
        <v/>
      </c>
      <c r="J251" s="167" t="str">
        <f t="shared" si="26"/>
        <v/>
      </c>
      <c r="K251" s="5"/>
      <c r="L251" s="167" t="str">
        <f t="shared" si="27"/>
        <v/>
      </c>
      <c r="M251" s="5" t="e">
        <f t="shared" si="23"/>
        <v>#N/A</v>
      </c>
      <c r="N251" s="3" t="str">
        <f t="shared" si="24"/>
        <v/>
      </c>
    </row>
    <row r="252" spans="1:14" x14ac:dyDescent="0.2">
      <c r="A252" s="202"/>
      <c r="B252" s="204" t="e">
        <f>VLOOKUP(A252,Adr!A:B,2,FALSE)</f>
        <v>#N/A</v>
      </c>
      <c r="C252" s="185"/>
      <c r="D252" s="289"/>
      <c r="E252" s="173"/>
      <c r="F252" s="166"/>
      <c r="G252" s="169"/>
      <c r="H252" s="169"/>
      <c r="I252" s="192" t="str">
        <f t="shared" si="25"/>
        <v/>
      </c>
      <c r="J252" s="167" t="str">
        <f t="shared" si="26"/>
        <v/>
      </c>
      <c r="K252" s="5"/>
      <c r="L252" s="167" t="str">
        <f t="shared" si="27"/>
        <v/>
      </c>
      <c r="M252" s="5" t="e">
        <f t="shared" si="23"/>
        <v>#N/A</v>
      </c>
      <c r="N252" s="3" t="str">
        <f t="shared" si="24"/>
        <v/>
      </c>
    </row>
    <row r="253" spans="1:14" x14ac:dyDescent="0.2">
      <c r="A253" s="202"/>
      <c r="B253" s="204" t="e">
        <f>VLOOKUP(A253,Adr!A:B,2,FALSE)</f>
        <v>#N/A</v>
      </c>
      <c r="C253" s="185"/>
      <c r="D253" s="289"/>
      <c r="E253" s="230"/>
      <c r="F253" s="166"/>
      <c r="G253" s="169"/>
      <c r="H253" s="169"/>
      <c r="I253" s="192" t="str">
        <f t="shared" si="25"/>
        <v/>
      </c>
      <c r="J253" s="167" t="str">
        <f t="shared" si="26"/>
        <v/>
      </c>
      <c r="K253" s="5"/>
      <c r="L253" s="167" t="str">
        <f t="shared" si="27"/>
        <v/>
      </c>
      <c r="M253" s="5" t="e">
        <f t="shared" si="23"/>
        <v>#N/A</v>
      </c>
      <c r="N253" s="3" t="str">
        <f t="shared" si="24"/>
        <v/>
      </c>
    </row>
    <row r="254" spans="1:14" x14ac:dyDescent="0.2">
      <c r="A254" s="178"/>
      <c r="B254" s="204" t="e">
        <f>VLOOKUP(A254,Adr!A:B,2,FALSE)</f>
        <v>#N/A</v>
      </c>
      <c r="C254" s="169"/>
      <c r="D254" s="290"/>
      <c r="E254" s="173"/>
      <c r="F254" s="166"/>
      <c r="G254" s="169"/>
      <c r="H254" s="169"/>
      <c r="I254" s="192" t="str">
        <f t="shared" si="25"/>
        <v/>
      </c>
      <c r="J254" s="167" t="str">
        <f t="shared" si="26"/>
        <v/>
      </c>
      <c r="K254" s="5"/>
      <c r="L254" s="167" t="str">
        <f t="shared" si="27"/>
        <v/>
      </c>
      <c r="M254" s="5" t="e">
        <f t="shared" si="23"/>
        <v>#N/A</v>
      </c>
      <c r="N254" s="3" t="str">
        <f t="shared" si="24"/>
        <v/>
      </c>
    </row>
    <row r="255" spans="1:14" x14ac:dyDescent="0.2">
      <c r="A255" s="198"/>
      <c r="B255" s="204" t="e">
        <f>VLOOKUP(A255,Adr!A:B,2,FALSE)</f>
        <v>#N/A</v>
      </c>
      <c r="C255" s="185"/>
      <c r="D255" s="290"/>
      <c r="E255" s="230"/>
      <c r="F255" s="166"/>
      <c r="G255" s="169"/>
      <c r="H255" s="169"/>
      <c r="I255" s="192" t="str">
        <f t="shared" si="25"/>
        <v/>
      </c>
      <c r="J255" s="167" t="str">
        <f t="shared" si="26"/>
        <v/>
      </c>
      <c r="K255" s="5"/>
      <c r="L255" s="167" t="str">
        <f t="shared" si="27"/>
        <v/>
      </c>
      <c r="M255" s="5" t="e">
        <f t="shared" si="23"/>
        <v>#N/A</v>
      </c>
      <c r="N255" s="3" t="str">
        <f t="shared" si="24"/>
        <v/>
      </c>
    </row>
    <row r="256" spans="1:14" x14ac:dyDescent="0.2">
      <c r="A256" s="166"/>
      <c r="B256" s="204" t="e">
        <f>VLOOKUP(A256,Adr!A:B,2,FALSE)</f>
        <v>#N/A</v>
      </c>
      <c r="C256" s="169"/>
      <c r="D256" s="290"/>
      <c r="E256" s="173"/>
      <c r="F256" s="166"/>
      <c r="G256" s="169"/>
      <c r="H256" s="169"/>
      <c r="I256" s="192" t="str">
        <f t="shared" si="25"/>
        <v/>
      </c>
      <c r="J256" s="167" t="str">
        <f t="shared" si="26"/>
        <v/>
      </c>
      <c r="K256" s="5"/>
      <c r="L256" s="167" t="str">
        <f t="shared" si="27"/>
        <v/>
      </c>
      <c r="M256" s="5" t="e">
        <f t="shared" si="23"/>
        <v>#N/A</v>
      </c>
      <c r="N256" s="3" t="str">
        <f t="shared" si="24"/>
        <v/>
      </c>
    </row>
    <row r="257" spans="1:14" x14ac:dyDescent="0.2">
      <c r="A257" s="202"/>
      <c r="B257" s="204" t="e">
        <f>VLOOKUP(A257,Adr!A:B,2,FALSE)</f>
        <v>#N/A</v>
      </c>
      <c r="C257" s="185"/>
      <c r="D257" s="289"/>
      <c r="E257" s="230"/>
      <c r="F257" s="166"/>
      <c r="G257" s="169"/>
      <c r="H257" s="169"/>
      <c r="I257" s="192" t="str">
        <f t="shared" si="25"/>
        <v/>
      </c>
      <c r="J257" s="167" t="str">
        <f t="shared" si="26"/>
        <v/>
      </c>
      <c r="K257" s="5"/>
      <c r="L257" s="167" t="str">
        <f t="shared" si="27"/>
        <v/>
      </c>
      <c r="M257" s="5" t="e">
        <f t="shared" si="23"/>
        <v>#N/A</v>
      </c>
      <c r="N257" s="3" t="str">
        <f t="shared" si="24"/>
        <v/>
      </c>
    </row>
    <row r="258" spans="1:14" x14ac:dyDescent="0.2">
      <c r="A258" s="166"/>
      <c r="B258" s="204" t="e">
        <f>VLOOKUP(A258,Adr!A:B,2,FALSE)</f>
        <v>#N/A</v>
      </c>
      <c r="C258" s="196"/>
      <c r="D258" s="291"/>
      <c r="E258" s="173"/>
      <c r="F258" s="166"/>
      <c r="G258" s="169"/>
      <c r="H258" s="169"/>
      <c r="I258" s="192" t="str">
        <f t="shared" si="25"/>
        <v/>
      </c>
      <c r="J258" s="167" t="str">
        <f t="shared" si="26"/>
        <v/>
      </c>
      <c r="K258" s="5"/>
      <c r="L258" s="167" t="str">
        <f t="shared" si="27"/>
        <v/>
      </c>
      <c r="M258" s="5" t="e">
        <f t="shared" si="23"/>
        <v>#N/A</v>
      </c>
      <c r="N258" s="3" t="str">
        <f t="shared" si="24"/>
        <v/>
      </c>
    </row>
    <row r="259" spans="1:14" x14ac:dyDescent="0.2">
      <c r="A259" s="202"/>
      <c r="B259" s="204" t="e">
        <f>VLOOKUP(A259,Adr!A:B,2,FALSE)</f>
        <v>#N/A</v>
      </c>
      <c r="C259" s="185"/>
      <c r="D259" s="289"/>
      <c r="E259" s="230"/>
      <c r="F259" s="166"/>
      <c r="G259" s="169"/>
      <c r="H259" s="169"/>
      <c r="I259" s="192" t="str">
        <f t="shared" si="25"/>
        <v/>
      </c>
      <c r="J259" s="167" t="str">
        <f t="shared" si="26"/>
        <v/>
      </c>
      <c r="K259" s="5"/>
      <c r="L259" s="167" t="str">
        <f t="shared" si="27"/>
        <v/>
      </c>
      <c r="M259" s="5" t="e">
        <f t="shared" si="23"/>
        <v>#N/A</v>
      </c>
      <c r="N259" s="3" t="str">
        <f t="shared" si="24"/>
        <v/>
      </c>
    </row>
    <row r="260" spans="1:14" x14ac:dyDescent="0.2">
      <c r="A260" s="202"/>
      <c r="B260" s="204" t="e">
        <f>VLOOKUP(A260,Adr!A:B,2,FALSE)</f>
        <v>#N/A</v>
      </c>
      <c r="C260" s="185"/>
      <c r="D260" s="289"/>
      <c r="E260" s="173"/>
      <c r="F260" s="166"/>
      <c r="G260" s="169"/>
      <c r="H260" s="169"/>
      <c r="I260" s="192" t="str">
        <f t="shared" si="25"/>
        <v/>
      </c>
      <c r="J260" s="167" t="str">
        <f t="shared" si="26"/>
        <v/>
      </c>
      <c r="K260" s="5"/>
      <c r="L260" s="167" t="str">
        <f t="shared" si="27"/>
        <v/>
      </c>
      <c r="M260" s="5" t="e">
        <f t="shared" si="23"/>
        <v>#N/A</v>
      </c>
      <c r="N260" s="3" t="str">
        <f t="shared" si="24"/>
        <v/>
      </c>
    </row>
    <row r="261" spans="1:14" x14ac:dyDescent="0.2">
      <c r="A261" s="166"/>
      <c r="B261" s="204" t="e">
        <f>VLOOKUP(A261,Adr!A:B,2,FALSE)</f>
        <v>#N/A</v>
      </c>
      <c r="C261" s="196"/>
      <c r="D261" s="291"/>
      <c r="E261" s="230"/>
      <c r="F261" s="166"/>
      <c r="G261" s="169"/>
      <c r="H261" s="169"/>
      <c r="I261" s="192" t="str">
        <f t="shared" si="25"/>
        <v/>
      </c>
      <c r="J261" s="167" t="str">
        <f t="shared" si="26"/>
        <v/>
      </c>
      <c r="K261" s="5"/>
      <c r="L261" s="167" t="str">
        <f t="shared" si="27"/>
        <v/>
      </c>
      <c r="M261" s="5" t="e">
        <f t="shared" si="23"/>
        <v>#N/A</v>
      </c>
      <c r="N261" s="3" t="str">
        <f t="shared" si="24"/>
        <v/>
      </c>
    </row>
    <row r="262" spans="1:14" x14ac:dyDescent="0.2">
      <c r="A262" s="166"/>
      <c r="B262" s="204" t="e">
        <f>VLOOKUP(A262,Adr!A:B,2,FALSE)</f>
        <v>#N/A</v>
      </c>
      <c r="C262" s="185"/>
      <c r="D262" s="289"/>
      <c r="E262" s="173"/>
      <c r="F262" s="166"/>
      <c r="G262" s="169"/>
      <c r="H262" s="169"/>
      <c r="I262" s="192" t="str">
        <f t="shared" si="25"/>
        <v/>
      </c>
      <c r="J262" s="167" t="str">
        <f t="shared" si="26"/>
        <v/>
      </c>
      <c r="K262" s="5"/>
      <c r="L262" s="167" t="str">
        <f t="shared" si="27"/>
        <v/>
      </c>
      <c r="M262" s="5" t="e">
        <f t="shared" si="23"/>
        <v>#N/A</v>
      </c>
      <c r="N262" s="3" t="str">
        <f t="shared" si="24"/>
        <v/>
      </c>
    </row>
    <row r="263" spans="1:14" x14ac:dyDescent="0.2">
      <c r="A263" s="198"/>
      <c r="B263" s="204" t="e">
        <f>VLOOKUP(A263,Adr!A:B,2,FALSE)</f>
        <v>#N/A</v>
      </c>
      <c r="C263" s="185"/>
      <c r="D263" s="289"/>
      <c r="E263" s="230"/>
      <c r="F263" s="166"/>
      <c r="G263" s="169"/>
      <c r="H263" s="169"/>
      <c r="I263" s="192" t="str">
        <f t="shared" si="25"/>
        <v/>
      </c>
      <c r="J263" s="167" t="str">
        <f t="shared" si="26"/>
        <v/>
      </c>
      <c r="K263" s="5"/>
      <c r="L263" s="167" t="str">
        <f t="shared" si="27"/>
        <v/>
      </c>
      <c r="M263" s="5" t="e">
        <f t="shared" si="23"/>
        <v>#N/A</v>
      </c>
      <c r="N263" s="3" t="str">
        <f t="shared" si="24"/>
        <v/>
      </c>
    </row>
    <row r="264" spans="1:14" x14ac:dyDescent="0.2">
      <c r="A264" s="198"/>
      <c r="B264" s="204" t="e">
        <f>VLOOKUP(A264,Adr!A:B,2,FALSE)</f>
        <v>#N/A</v>
      </c>
      <c r="C264" s="185"/>
      <c r="D264" s="289"/>
      <c r="E264" s="173"/>
      <c r="F264" s="166"/>
      <c r="G264" s="169"/>
      <c r="H264" s="169"/>
      <c r="I264" s="192" t="str">
        <f t="shared" si="25"/>
        <v/>
      </c>
      <c r="J264" s="167" t="str">
        <f t="shared" si="26"/>
        <v/>
      </c>
      <c r="K264" s="5"/>
      <c r="L264" s="167" t="str">
        <f t="shared" si="27"/>
        <v/>
      </c>
      <c r="M264" s="5" t="e">
        <f t="shared" si="23"/>
        <v>#N/A</v>
      </c>
      <c r="N264" s="3" t="str">
        <f t="shared" si="24"/>
        <v/>
      </c>
    </row>
    <row r="265" spans="1:14" x14ac:dyDescent="0.2">
      <c r="A265" s="182"/>
      <c r="B265" s="204" t="e">
        <f>VLOOKUP(A265,Adr!A:B,2,FALSE)</f>
        <v>#N/A</v>
      </c>
      <c r="C265" s="185"/>
      <c r="D265" s="289"/>
      <c r="E265" s="230"/>
      <c r="F265" s="166"/>
      <c r="G265" s="169"/>
      <c r="H265" s="169"/>
      <c r="I265" s="192" t="str">
        <f t="shared" si="25"/>
        <v/>
      </c>
      <c r="J265" s="167" t="str">
        <f t="shared" si="26"/>
        <v/>
      </c>
      <c r="K265" s="5"/>
      <c r="L265" s="167" t="str">
        <f t="shared" si="27"/>
        <v/>
      </c>
      <c r="M265" s="5" t="e">
        <f t="shared" si="23"/>
        <v>#N/A</v>
      </c>
      <c r="N265" s="3" t="str">
        <f t="shared" si="24"/>
        <v/>
      </c>
    </row>
    <row r="266" spans="1:14" x14ac:dyDescent="0.2">
      <c r="A266" s="182"/>
      <c r="B266" s="204" t="e">
        <f>VLOOKUP(A266,Adr!A:B,2,FALSE)</f>
        <v>#N/A</v>
      </c>
      <c r="C266" s="185"/>
      <c r="D266" s="289"/>
      <c r="E266" s="173"/>
      <c r="F266" s="166"/>
      <c r="G266" s="169"/>
      <c r="H266" s="169"/>
      <c r="I266" s="192" t="str">
        <f t="shared" si="25"/>
        <v/>
      </c>
      <c r="J266" s="167" t="str">
        <f t="shared" si="26"/>
        <v/>
      </c>
      <c r="K266" s="5"/>
      <c r="L266" s="167" t="str">
        <f t="shared" si="27"/>
        <v/>
      </c>
      <c r="M266" s="5" t="e">
        <f t="shared" si="23"/>
        <v>#N/A</v>
      </c>
      <c r="N266" s="3" t="str">
        <f t="shared" si="24"/>
        <v/>
      </c>
    </row>
    <row r="267" spans="1:14" x14ac:dyDescent="0.2">
      <c r="A267" s="182"/>
      <c r="B267" s="204" t="e">
        <f>VLOOKUP(A267,Adr!A:B,2,FALSE)</f>
        <v>#N/A</v>
      </c>
      <c r="C267" s="185"/>
      <c r="D267" s="289"/>
      <c r="E267" s="230"/>
      <c r="F267" s="166"/>
      <c r="G267" s="169"/>
      <c r="H267" s="169"/>
      <c r="I267" s="192" t="str">
        <f t="shared" si="25"/>
        <v/>
      </c>
      <c r="J267" s="167" t="str">
        <f t="shared" si="26"/>
        <v/>
      </c>
      <c r="K267" s="5"/>
      <c r="L267" s="167" t="str">
        <f t="shared" si="27"/>
        <v/>
      </c>
      <c r="M267" s="5" t="e">
        <f t="shared" si="23"/>
        <v>#N/A</v>
      </c>
      <c r="N267" s="3" t="str">
        <f t="shared" si="24"/>
        <v/>
      </c>
    </row>
    <row r="268" spans="1:14" x14ac:dyDescent="0.2">
      <c r="A268" s="182"/>
      <c r="B268" s="204" t="e">
        <f>VLOOKUP(A268,Adr!A:B,2,FALSE)</f>
        <v>#N/A</v>
      </c>
      <c r="C268" s="185"/>
      <c r="D268" s="289"/>
      <c r="E268" s="173"/>
      <c r="F268" s="166"/>
      <c r="G268" s="169"/>
      <c r="H268" s="169"/>
      <c r="I268" s="192" t="str">
        <f t="shared" si="25"/>
        <v/>
      </c>
      <c r="J268" s="167" t="str">
        <f t="shared" si="26"/>
        <v/>
      </c>
      <c r="K268" s="5"/>
      <c r="L268" s="167" t="str">
        <f t="shared" si="27"/>
        <v/>
      </c>
      <c r="M268" s="5" t="e">
        <f t="shared" si="23"/>
        <v>#N/A</v>
      </c>
      <c r="N268" s="3" t="str">
        <f t="shared" si="24"/>
        <v/>
      </c>
    </row>
    <row r="269" spans="1:14" x14ac:dyDescent="0.2">
      <c r="A269" s="182"/>
      <c r="B269" s="204" t="e">
        <f>VLOOKUP(A269,Adr!A:B,2,FALSE)</f>
        <v>#N/A</v>
      </c>
      <c r="C269" s="185"/>
      <c r="D269" s="289"/>
      <c r="E269" s="230"/>
      <c r="F269" s="166"/>
      <c r="G269" s="169"/>
      <c r="H269" s="169"/>
      <c r="I269" s="192" t="str">
        <f t="shared" si="25"/>
        <v/>
      </c>
      <c r="J269" s="167" t="str">
        <f t="shared" si="26"/>
        <v/>
      </c>
      <c r="K269" s="5"/>
      <c r="L269" s="167" t="str">
        <f t="shared" si="27"/>
        <v/>
      </c>
      <c r="M269" s="5" t="e">
        <f t="shared" si="23"/>
        <v>#N/A</v>
      </c>
      <c r="N269" s="3" t="str">
        <f t="shared" si="24"/>
        <v/>
      </c>
    </row>
    <row r="270" spans="1:14" x14ac:dyDescent="0.2">
      <c r="A270" s="182"/>
      <c r="B270" s="204" t="e">
        <f>VLOOKUP(A270,Adr!A:B,2,FALSE)</f>
        <v>#N/A</v>
      </c>
      <c r="C270" s="185"/>
      <c r="D270" s="289"/>
      <c r="E270" s="173"/>
      <c r="F270" s="166"/>
      <c r="G270" s="169"/>
      <c r="H270" s="169"/>
      <c r="I270" s="192" t="str">
        <f t="shared" si="25"/>
        <v/>
      </c>
      <c r="J270" s="167" t="str">
        <f t="shared" si="26"/>
        <v/>
      </c>
      <c r="K270" s="5"/>
      <c r="L270" s="167" t="str">
        <f t="shared" si="27"/>
        <v/>
      </c>
      <c r="M270" s="5" t="e">
        <f t="shared" ref="M270:M333" si="28">B270&amp;F270&amp;H270&amp;C270</f>
        <v>#N/A</v>
      </c>
      <c r="N270" s="3" t="str">
        <f t="shared" ref="N270:N333" si="29">+I270&amp;H270</f>
        <v/>
      </c>
    </row>
    <row r="271" spans="1:14" x14ac:dyDescent="0.2">
      <c r="A271" s="198"/>
      <c r="B271" s="204" t="e">
        <f>VLOOKUP(A271,Adr!A:B,2,FALSE)</f>
        <v>#N/A</v>
      </c>
      <c r="C271" s="169"/>
      <c r="D271" s="290"/>
      <c r="E271" s="230"/>
      <c r="F271" s="166"/>
      <c r="G271" s="169"/>
      <c r="H271" s="169"/>
      <c r="I271" s="192" t="str">
        <f t="shared" si="25"/>
        <v/>
      </c>
      <c r="J271" s="167" t="str">
        <f t="shared" si="26"/>
        <v/>
      </c>
      <c r="K271" s="5"/>
      <c r="L271" s="167" t="str">
        <f t="shared" si="27"/>
        <v/>
      </c>
      <c r="M271" s="5" t="e">
        <f t="shared" si="28"/>
        <v>#N/A</v>
      </c>
      <c r="N271" s="3" t="str">
        <f t="shared" si="29"/>
        <v/>
      </c>
    </row>
    <row r="272" spans="1:14" x14ac:dyDescent="0.2">
      <c r="A272" s="182"/>
      <c r="B272" s="204" t="e">
        <f>VLOOKUP(A272,Adr!A:B,2,FALSE)</f>
        <v>#N/A</v>
      </c>
      <c r="C272" s="185"/>
      <c r="D272" s="289"/>
      <c r="E272" s="173"/>
      <c r="F272" s="166"/>
      <c r="G272" s="169"/>
      <c r="H272" s="169"/>
      <c r="I272" s="192" t="str">
        <f t="shared" si="25"/>
        <v/>
      </c>
      <c r="J272" s="167" t="str">
        <f t="shared" si="26"/>
        <v/>
      </c>
      <c r="K272" s="5"/>
      <c r="L272" s="167" t="str">
        <f t="shared" si="27"/>
        <v/>
      </c>
      <c r="M272" s="5" t="e">
        <f t="shared" si="28"/>
        <v>#N/A</v>
      </c>
      <c r="N272" s="3" t="str">
        <f t="shared" si="29"/>
        <v/>
      </c>
    </row>
    <row r="273" spans="1:14" x14ac:dyDescent="0.2">
      <c r="A273" s="182"/>
      <c r="B273" s="204" t="e">
        <f>VLOOKUP(A273,Adr!A:B,2,FALSE)</f>
        <v>#N/A</v>
      </c>
      <c r="C273" s="185"/>
      <c r="D273" s="289"/>
      <c r="E273" s="230"/>
      <c r="F273" s="166"/>
      <c r="G273" s="169"/>
      <c r="H273" s="169"/>
      <c r="I273" s="192" t="str">
        <f t="shared" si="25"/>
        <v/>
      </c>
      <c r="J273" s="167" t="str">
        <f t="shared" si="26"/>
        <v/>
      </c>
      <c r="K273" s="5"/>
      <c r="L273" s="167" t="str">
        <f t="shared" si="27"/>
        <v/>
      </c>
      <c r="M273" s="5" t="e">
        <f t="shared" si="28"/>
        <v>#N/A</v>
      </c>
      <c r="N273" s="3" t="str">
        <f t="shared" si="29"/>
        <v/>
      </c>
    </row>
    <row r="274" spans="1:14" x14ac:dyDescent="0.2">
      <c r="A274" s="202"/>
      <c r="B274" s="204" t="e">
        <f>VLOOKUP(A274,Adr!A:B,2,FALSE)</f>
        <v>#N/A</v>
      </c>
      <c r="C274" s="185"/>
      <c r="D274" s="289"/>
      <c r="E274" s="173"/>
      <c r="F274" s="166"/>
      <c r="G274" s="169"/>
      <c r="H274" s="169"/>
      <c r="I274" s="192" t="str">
        <f t="shared" si="25"/>
        <v/>
      </c>
      <c r="J274" s="167" t="str">
        <f t="shared" si="26"/>
        <v/>
      </c>
      <c r="K274" s="5"/>
      <c r="L274" s="167" t="str">
        <f t="shared" si="27"/>
        <v/>
      </c>
      <c r="M274" s="5" t="e">
        <f t="shared" si="28"/>
        <v>#N/A</v>
      </c>
      <c r="N274" s="3" t="str">
        <f t="shared" si="29"/>
        <v/>
      </c>
    </row>
    <row r="275" spans="1:14" x14ac:dyDescent="0.2">
      <c r="A275" s="198"/>
      <c r="B275" s="204" t="e">
        <f>VLOOKUP(A275,Adr!A:B,2,FALSE)</f>
        <v>#N/A</v>
      </c>
      <c r="C275" s="185"/>
      <c r="D275" s="289"/>
      <c r="E275" s="230"/>
      <c r="F275" s="166"/>
      <c r="G275" s="169"/>
      <c r="H275" s="169"/>
      <c r="I275" s="192" t="str">
        <f t="shared" si="25"/>
        <v/>
      </c>
      <c r="J275" s="167" t="str">
        <f t="shared" si="26"/>
        <v/>
      </c>
      <c r="K275" s="5"/>
      <c r="L275" s="167" t="str">
        <f t="shared" si="27"/>
        <v/>
      </c>
      <c r="M275" s="5" t="e">
        <f t="shared" si="28"/>
        <v>#N/A</v>
      </c>
      <c r="N275" s="3" t="str">
        <f t="shared" si="29"/>
        <v/>
      </c>
    </row>
    <row r="276" spans="1:14" x14ac:dyDescent="0.2">
      <c r="A276" s="202"/>
      <c r="B276" s="204" t="e">
        <f>VLOOKUP(A276,Adr!A:B,2,FALSE)</f>
        <v>#N/A</v>
      </c>
      <c r="C276" s="185"/>
      <c r="D276" s="289"/>
      <c r="E276" s="173"/>
      <c r="F276" s="166"/>
      <c r="G276" s="169"/>
      <c r="H276" s="169"/>
      <c r="I276" s="192" t="str">
        <f t="shared" si="25"/>
        <v/>
      </c>
      <c r="J276" s="167" t="str">
        <f t="shared" si="26"/>
        <v/>
      </c>
      <c r="K276" s="5"/>
      <c r="L276" s="167" t="str">
        <f t="shared" si="27"/>
        <v/>
      </c>
      <c r="M276" s="5" t="e">
        <f t="shared" si="28"/>
        <v>#N/A</v>
      </c>
      <c r="N276" s="3" t="str">
        <f t="shared" si="29"/>
        <v/>
      </c>
    </row>
    <row r="277" spans="1:14" x14ac:dyDescent="0.2">
      <c r="A277" s="202"/>
      <c r="B277" s="204" t="e">
        <f>VLOOKUP(A277,Adr!A:B,2,FALSE)</f>
        <v>#N/A</v>
      </c>
      <c r="C277" s="185"/>
      <c r="D277" s="289"/>
      <c r="E277" s="230"/>
      <c r="F277" s="166"/>
      <c r="G277" s="169"/>
      <c r="H277" s="169"/>
      <c r="I277" s="192" t="str">
        <f t="shared" si="25"/>
        <v/>
      </c>
      <c r="J277" s="167" t="str">
        <f t="shared" si="26"/>
        <v/>
      </c>
      <c r="K277" s="5"/>
      <c r="L277" s="167" t="str">
        <f t="shared" si="27"/>
        <v/>
      </c>
      <c r="M277" s="5" t="e">
        <f t="shared" si="28"/>
        <v>#N/A</v>
      </c>
      <c r="N277" s="3" t="str">
        <f t="shared" si="29"/>
        <v/>
      </c>
    </row>
    <row r="278" spans="1:14" x14ac:dyDescent="0.2">
      <c r="A278" s="202"/>
      <c r="B278" s="204" t="e">
        <f>VLOOKUP(A278,Adr!A:B,2,FALSE)</f>
        <v>#N/A</v>
      </c>
      <c r="C278" s="196"/>
      <c r="D278" s="289"/>
      <c r="E278" s="173"/>
      <c r="F278" s="166"/>
      <c r="G278" s="169"/>
      <c r="H278" s="169"/>
      <c r="I278" s="192" t="str">
        <f t="shared" si="25"/>
        <v/>
      </c>
      <c r="J278" s="167" t="str">
        <f t="shared" si="26"/>
        <v/>
      </c>
      <c r="K278" s="5"/>
      <c r="L278" s="167" t="str">
        <f t="shared" si="27"/>
        <v/>
      </c>
      <c r="M278" s="5" t="e">
        <f t="shared" si="28"/>
        <v>#N/A</v>
      </c>
      <c r="N278" s="3" t="str">
        <f t="shared" si="29"/>
        <v/>
      </c>
    </row>
    <row r="279" spans="1:14" x14ac:dyDescent="0.2">
      <c r="A279" s="198"/>
      <c r="B279" s="204" t="e">
        <f>VLOOKUP(A279,Adr!A:B,2,FALSE)</f>
        <v>#N/A</v>
      </c>
      <c r="C279" s="169"/>
      <c r="D279" s="290"/>
      <c r="E279" s="230"/>
      <c r="F279" s="166"/>
      <c r="G279" s="169"/>
      <c r="H279" s="169"/>
      <c r="I279" s="192" t="str">
        <f t="shared" si="25"/>
        <v/>
      </c>
      <c r="J279" s="167" t="str">
        <f t="shared" si="26"/>
        <v/>
      </c>
      <c r="K279" s="5"/>
      <c r="L279" s="167" t="str">
        <f t="shared" si="27"/>
        <v/>
      </c>
      <c r="M279" s="5" t="e">
        <f t="shared" si="28"/>
        <v>#N/A</v>
      </c>
      <c r="N279" s="3" t="str">
        <f t="shared" si="29"/>
        <v/>
      </c>
    </row>
    <row r="280" spans="1:14" x14ac:dyDescent="0.2">
      <c r="A280" s="202"/>
      <c r="B280" s="204" t="e">
        <f>VLOOKUP(A280,Adr!A:B,2,FALSE)</f>
        <v>#N/A</v>
      </c>
      <c r="C280" s="185"/>
      <c r="D280" s="289"/>
      <c r="E280" s="173"/>
      <c r="F280" s="166"/>
      <c r="G280" s="169"/>
      <c r="H280" s="169"/>
      <c r="I280" s="192" t="str">
        <f t="shared" si="25"/>
        <v/>
      </c>
      <c r="J280" s="167" t="str">
        <f t="shared" si="26"/>
        <v/>
      </c>
      <c r="K280" s="5"/>
      <c r="L280" s="167" t="str">
        <f t="shared" si="27"/>
        <v/>
      </c>
      <c r="M280" s="5" t="e">
        <f t="shared" si="28"/>
        <v>#N/A</v>
      </c>
      <c r="N280" s="3" t="str">
        <f t="shared" si="29"/>
        <v/>
      </c>
    </row>
    <row r="281" spans="1:14" x14ac:dyDescent="0.2">
      <c r="A281" s="202"/>
      <c r="B281" s="204" t="e">
        <f>VLOOKUP(A281,Adr!A:B,2,FALSE)</f>
        <v>#N/A</v>
      </c>
      <c r="C281" s="185"/>
      <c r="D281" s="289"/>
      <c r="E281" s="230"/>
      <c r="F281" s="166"/>
      <c r="G281" s="169"/>
      <c r="H281" s="169"/>
      <c r="I281" s="192" t="str">
        <f t="shared" si="25"/>
        <v/>
      </c>
      <c r="J281" s="167" t="str">
        <f t="shared" si="26"/>
        <v/>
      </c>
      <c r="K281" s="5"/>
      <c r="L281" s="167" t="str">
        <f t="shared" si="27"/>
        <v/>
      </c>
      <c r="M281" s="5" t="e">
        <f t="shared" si="28"/>
        <v>#N/A</v>
      </c>
      <c r="N281" s="3" t="str">
        <f t="shared" si="29"/>
        <v/>
      </c>
    </row>
    <row r="282" spans="1:14" x14ac:dyDescent="0.2">
      <c r="A282" s="198"/>
      <c r="B282" s="204" t="e">
        <f>VLOOKUP(A282,Adr!A:B,2,FALSE)</f>
        <v>#N/A</v>
      </c>
      <c r="C282" s="185"/>
      <c r="D282" s="289"/>
      <c r="E282" s="173"/>
      <c r="F282" s="166"/>
      <c r="G282" s="169"/>
      <c r="H282" s="169"/>
      <c r="I282" s="192" t="str">
        <f t="shared" si="25"/>
        <v/>
      </c>
      <c r="J282" s="167" t="str">
        <f t="shared" si="26"/>
        <v/>
      </c>
      <c r="K282" s="5"/>
      <c r="L282" s="167" t="str">
        <f t="shared" si="27"/>
        <v/>
      </c>
      <c r="M282" s="5" t="e">
        <f t="shared" si="28"/>
        <v>#N/A</v>
      </c>
      <c r="N282" s="3" t="str">
        <f t="shared" si="29"/>
        <v/>
      </c>
    </row>
    <row r="283" spans="1:14" x14ac:dyDescent="0.2">
      <c r="A283" s="202"/>
      <c r="B283" s="204" t="e">
        <f>VLOOKUP(A283,Adr!A:B,2,FALSE)</f>
        <v>#N/A</v>
      </c>
      <c r="C283" s="185"/>
      <c r="D283" s="289"/>
      <c r="E283" s="230"/>
      <c r="F283" s="166"/>
      <c r="G283" s="169"/>
      <c r="H283" s="169"/>
      <c r="I283" s="192" t="str">
        <f t="shared" si="25"/>
        <v/>
      </c>
      <c r="J283" s="167" t="str">
        <f t="shared" si="26"/>
        <v/>
      </c>
      <c r="K283" s="5"/>
      <c r="L283" s="167" t="str">
        <f t="shared" si="27"/>
        <v/>
      </c>
      <c r="M283" s="5" t="e">
        <f t="shared" si="28"/>
        <v>#N/A</v>
      </c>
      <c r="N283" s="3" t="str">
        <f t="shared" si="29"/>
        <v/>
      </c>
    </row>
    <row r="284" spans="1:14" x14ac:dyDescent="0.2">
      <c r="A284" s="202"/>
      <c r="B284" s="204" t="e">
        <f>VLOOKUP(A284,Adr!A:B,2,FALSE)</f>
        <v>#N/A</v>
      </c>
      <c r="C284" s="185"/>
      <c r="D284" s="289"/>
      <c r="E284" s="173"/>
      <c r="F284" s="166"/>
      <c r="G284" s="169"/>
      <c r="H284" s="169"/>
      <c r="I284" s="192" t="str">
        <f t="shared" si="25"/>
        <v/>
      </c>
      <c r="J284" s="167" t="str">
        <f t="shared" si="26"/>
        <v/>
      </c>
      <c r="K284" s="5"/>
      <c r="L284" s="167" t="str">
        <f t="shared" si="27"/>
        <v/>
      </c>
      <c r="M284" s="5" t="e">
        <f t="shared" si="28"/>
        <v>#N/A</v>
      </c>
      <c r="N284" s="3" t="str">
        <f t="shared" si="29"/>
        <v/>
      </c>
    </row>
    <row r="285" spans="1:14" x14ac:dyDescent="0.2">
      <c r="A285" s="182"/>
      <c r="B285" s="204" t="e">
        <f>VLOOKUP(A285,Adr!A:B,2,FALSE)</f>
        <v>#N/A</v>
      </c>
      <c r="C285" s="196"/>
      <c r="D285" s="291"/>
      <c r="E285" s="230"/>
      <c r="F285" s="166"/>
      <c r="G285" s="169"/>
      <c r="H285" s="169"/>
      <c r="I285" s="192" t="str">
        <f t="shared" si="25"/>
        <v/>
      </c>
      <c r="J285" s="167" t="str">
        <f t="shared" si="26"/>
        <v/>
      </c>
      <c r="K285" s="5"/>
      <c r="L285" s="167" t="str">
        <f t="shared" si="27"/>
        <v/>
      </c>
      <c r="M285" s="5" t="e">
        <f t="shared" si="28"/>
        <v>#N/A</v>
      </c>
      <c r="N285" s="3" t="str">
        <f t="shared" si="29"/>
        <v/>
      </c>
    </row>
    <row r="286" spans="1:14" x14ac:dyDescent="0.2">
      <c r="A286" s="166"/>
      <c r="B286" s="204" t="e">
        <f>VLOOKUP(A286,Adr!A:B,2,FALSE)</f>
        <v>#N/A</v>
      </c>
      <c r="C286" s="185"/>
      <c r="D286" s="289"/>
      <c r="E286" s="173"/>
      <c r="F286" s="166"/>
      <c r="G286" s="169"/>
      <c r="H286" s="169"/>
      <c r="I286" s="192" t="str">
        <f t="shared" si="25"/>
        <v/>
      </c>
      <c r="J286" s="167" t="str">
        <f t="shared" si="26"/>
        <v/>
      </c>
      <c r="K286" s="5"/>
      <c r="L286" s="167" t="str">
        <f t="shared" si="27"/>
        <v/>
      </c>
      <c r="M286" s="5" t="e">
        <f t="shared" si="28"/>
        <v>#N/A</v>
      </c>
      <c r="N286" s="3" t="str">
        <f t="shared" si="29"/>
        <v/>
      </c>
    </row>
    <row r="287" spans="1:14" x14ac:dyDescent="0.2">
      <c r="A287" s="202"/>
      <c r="B287" s="204" t="e">
        <f>VLOOKUP(A287,Adr!A:B,2,FALSE)</f>
        <v>#N/A</v>
      </c>
      <c r="C287" s="196"/>
      <c r="D287" s="291"/>
      <c r="E287" s="230"/>
      <c r="F287" s="166"/>
      <c r="G287" s="169"/>
      <c r="H287" s="169"/>
      <c r="I287" s="192" t="str">
        <f t="shared" ref="I287:I350" si="30">A287&amp;F287</f>
        <v/>
      </c>
      <c r="J287" s="167" t="str">
        <f t="shared" ref="J287:J350" si="31">A287&amp;G287</f>
        <v/>
      </c>
      <c r="K287" s="5"/>
      <c r="L287" s="167" t="str">
        <f t="shared" ref="L287:L350" si="32">A287&amp;G287&amp;H287</f>
        <v/>
      </c>
      <c r="M287" s="5" t="e">
        <f t="shared" si="28"/>
        <v>#N/A</v>
      </c>
      <c r="N287" s="3" t="str">
        <f t="shared" si="29"/>
        <v/>
      </c>
    </row>
    <row r="288" spans="1:14" x14ac:dyDescent="0.2">
      <c r="A288" s="182"/>
      <c r="B288" s="204" t="e">
        <f>VLOOKUP(A288,Adr!A:B,2,FALSE)</f>
        <v>#N/A</v>
      </c>
      <c r="C288" s="185"/>
      <c r="D288" s="289"/>
      <c r="E288" s="173"/>
      <c r="F288" s="166"/>
      <c r="G288" s="169"/>
      <c r="H288" s="169"/>
      <c r="I288" s="192" t="str">
        <f t="shared" si="30"/>
        <v/>
      </c>
      <c r="J288" s="167" t="str">
        <f t="shared" si="31"/>
        <v/>
      </c>
      <c r="K288" s="5"/>
      <c r="L288" s="167" t="str">
        <f t="shared" si="32"/>
        <v/>
      </c>
      <c r="M288" s="5" t="e">
        <f t="shared" si="28"/>
        <v>#N/A</v>
      </c>
      <c r="N288" s="3" t="str">
        <f t="shared" si="29"/>
        <v/>
      </c>
    </row>
    <row r="289" spans="1:14" x14ac:dyDescent="0.2">
      <c r="A289" s="182"/>
      <c r="B289" s="204" t="e">
        <f>VLOOKUP(A289,Adr!A:B,2,FALSE)</f>
        <v>#N/A</v>
      </c>
      <c r="C289" s="185"/>
      <c r="D289" s="289"/>
      <c r="E289" s="230"/>
      <c r="F289" s="166"/>
      <c r="G289" s="169"/>
      <c r="H289" s="169"/>
      <c r="I289" s="192" t="str">
        <f t="shared" si="30"/>
        <v/>
      </c>
      <c r="J289" s="167" t="str">
        <f t="shared" si="31"/>
        <v/>
      </c>
      <c r="K289" s="5"/>
      <c r="L289" s="167" t="str">
        <f t="shared" si="32"/>
        <v/>
      </c>
      <c r="M289" s="5" t="e">
        <f t="shared" si="28"/>
        <v>#N/A</v>
      </c>
      <c r="N289" s="3" t="str">
        <f t="shared" si="29"/>
        <v/>
      </c>
    </row>
    <row r="290" spans="1:14" x14ac:dyDescent="0.2">
      <c r="A290" s="166"/>
      <c r="B290" s="204" t="e">
        <f>VLOOKUP(A290,Adr!A:B,2,FALSE)</f>
        <v>#N/A</v>
      </c>
      <c r="C290" s="185"/>
      <c r="D290" s="289"/>
      <c r="E290" s="173"/>
      <c r="F290" s="166"/>
      <c r="G290" s="169"/>
      <c r="H290" s="169"/>
      <c r="I290" s="192" t="str">
        <f t="shared" si="30"/>
        <v/>
      </c>
      <c r="J290" s="167" t="str">
        <f t="shared" si="31"/>
        <v/>
      </c>
      <c r="K290" s="5"/>
      <c r="L290" s="167" t="str">
        <f t="shared" si="32"/>
        <v/>
      </c>
      <c r="M290" s="5" t="e">
        <f t="shared" si="28"/>
        <v>#N/A</v>
      </c>
      <c r="N290" s="3" t="str">
        <f t="shared" si="29"/>
        <v/>
      </c>
    </row>
    <row r="291" spans="1:14" x14ac:dyDescent="0.2">
      <c r="A291" s="182"/>
      <c r="B291" s="204" t="e">
        <f>VLOOKUP(A291,Adr!A:B,2,FALSE)</f>
        <v>#N/A</v>
      </c>
      <c r="C291" s="185"/>
      <c r="D291" s="289"/>
      <c r="E291" s="230"/>
      <c r="F291" s="166"/>
      <c r="G291" s="169"/>
      <c r="H291" s="169"/>
      <c r="I291" s="192" t="str">
        <f t="shared" si="30"/>
        <v/>
      </c>
      <c r="J291" s="167" t="str">
        <f t="shared" si="31"/>
        <v/>
      </c>
      <c r="K291" s="5"/>
      <c r="L291" s="167" t="str">
        <f t="shared" si="32"/>
        <v/>
      </c>
      <c r="M291" s="5" t="e">
        <f t="shared" si="28"/>
        <v>#N/A</v>
      </c>
      <c r="N291" s="3" t="str">
        <f t="shared" si="29"/>
        <v/>
      </c>
    </row>
    <row r="292" spans="1:14" x14ac:dyDescent="0.2">
      <c r="A292" s="166"/>
      <c r="B292" s="204" t="e">
        <f>VLOOKUP(A292,Adr!A:B,2,FALSE)</f>
        <v>#N/A</v>
      </c>
      <c r="C292" s="196"/>
      <c r="D292" s="291"/>
      <c r="E292" s="173"/>
      <c r="F292" s="166"/>
      <c r="G292" s="169"/>
      <c r="H292" s="169"/>
      <c r="I292" s="192" t="str">
        <f t="shared" si="30"/>
        <v/>
      </c>
      <c r="J292" s="167" t="str">
        <f t="shared" si="31"/>
        <v/>
      </c>
      <c r="K292" s="5"/>
      <c r="L292" s="167" t="str">
        <f t="shared" si="32"/>
        <v/>
      </c>
      <c r="M292" s="5" t="e">
        <f t="shared" si="28"/>
        <v>#N/A</v>
      </c>
      <c r="N292" s="3" t="str">
        <f t="shared" si="29"/>
        <v/>
      </c>
    </row>
    <row r="293" spans="1:14" x14ac:dyDescent="0.2">
      <c r="A293" s="166"/>
      <c r="B293" s="204" t="e">
        <f>VLOOKUP(A293,Adr!A:B,2,FALSE)</f>
        <v>#N/A</v>
      </c>
      <c r="C293" s="196"/>
      <c r="D293" s="291"/>
      <c r="E293" s="230"/>
      <c r="F293" s="166"/>
      <c r="G293" s="169"/>
      <c r="H293" s="169"/>
      <c r="I293" s="192" t="str">
        <f t="shared" si="30"/>
        <v/>
      </c>
      <c r="J293" s="167" t="str">
        <f t="shared" si="31"/>
        <v/>
      </c>
      <c r="K293" s="5"/>
      <c r="L293" s="167" t="str">
        <f t="shared" si="32"/>
        <v/>
      </c>
      <c r="M293" s="5" t="e">
        <f t="shared" si="28"/>
        <v>#N/A</v>
      </c>
      <c r="N293" s="3" t="str">
        <f t="shared" si="29"/>
        <v/>
      </c>
    </row>
    <row r="294" spans="1:14" x14ac:dyDescent="0.2">
      <c r="A294" s="202"/>
      <c r="B294" s="204" t="e">
        <f>VLOOKUP(A294,Adr!A:B,2,FALSE)</f>
        <v>#N/A</v>
      </c>
      <c r="C294" s="185"/>
      <c r="D294" s="291"/>
      <c r="E294" s="173"/>
      <c r="F294" s="166"/>
      <c r="G294" s="169"/>
      <c r="H294" s="169"/>
      <c r="I294" s="192" t="str">
        <f t="shared" si="30"/>
        <v/>
      </c>
      <c r="J294" s="167" t="str">
        <f t="shared" si="31"/>
        <v/>
      </c>
      <c r="K294" s="5"/>
      <c r="L294" s="167" t="str">
        <f t="shared" si="32"/>
        <v/>
      </c>
      <c r="M294" s="5" t="e">
        <f t="shared" si="28"/>
        <v>#N/A</v>
      </c>
      <c r="N294" s="3" t="str">
        <f t="shared" si="29"/>
        <v/>
      </c>
    </row>
    <row r="295" spans="1:14" x14ac:dyDescent="0.2">
      <c r="A295" s="182"/>
      <c r="B295" s="204" t="e">
        <f>VLOOKUP(A295,Adr!A:B,2,FALSE)</f>
        <v>#N/A</v>
      </c>
      <c r="C295" s="185"/>
      <c r="D295" s="289"/>
      <c r="E295" s="230"/>
      <c r="F295" s="166"/>
      <c r="G295" s="169"/>
      <c r="H295" s="169"/>
      <c r="I295" s="192" t="str">
        <f t="shared" si="30"/>
        <v/>
      </c>
      <c r="J295" s="167" t="str">
        <f t="shared" si="31"/>
        <v/>
      </c>
      <c r="K295" s="5"/>
      <c r="L295" s="167" t="str">
        <f t="shared" si="32"/>
        <v/>
      </c>
      <c r="M295" s="5" t="e">
        <f t="shared" si="28"/>
        <v>#N/A</v>
      </c>
      <c r="N295" s="3" t="str">
        <f t="shared" si="29"/>
        <v/>
      </c>
    </row>
    <row r="296" spans="1:14" x14ac:dyDescent="0.2">
      <c r="A296" s="202"/>
      <c r="B296" s="204" t="e">
        <f>VLOOKUP(A296,Adr!A:B,2,FALSE)</f>
        <v>#N/A</v>
      </c>
      <c r="C296" s="190"/>
      <c r="D296" s="290"/>
      <c r="E296" s="173"/>
      <c r="F296" s="166"/>
      <c r="G296" s="169"/>
      <c r="H296" s="169"/>
      <c r="I296" s="192" t="str">
        <f t="shared" si="30"/>
        <v/>
      </c>
      <c r="J296" s="167" t="str">
        <f t="shared" si="31"/>
        <v/>
      </c>
      <c r="K296" s="5"/>
      <c r="L296" s="167" t="str">
        <f t="shared" si="32"/>
        <v/>
      </c>
      <c r="M296" s="5" t="e">
        <f t="shared" si="28"/>
        <v>#N/A</v>
      </c>
      <c r="N296" s="3" t="str">
        <f t="shared" si="29"/>
        <v/>
      </c>
    </row>
    <row r="297" spans="1:14" x14ac:dyDescent="0.2">
      <c r="A297" s="202"/>
      <c r="B297" s="204" t="e">
        <f>VLOOKUP(A297,Adr!A:B,2,FALSE)</f>
        <v>#N/A</v>
      </c>
      <c r="C297" s="185"/>
      <c r="D297" s="289"/>
      <c r="E297" s="230"/>
      <c r="F297" s="166"/>
      <c r="G297" s="169"/>
      <c r="H297" s="169"/>
      <c r="I297" s="192" t="str">
        <f t="shared" si="30"/>
        <v/>
      </c>
      <c r="J297" s="167" t="str">
        <f t="shared" si="31"/>
        <v/>
      </c>
      <c r="K297" s="5"/>
      <c r="L297" s="167" t="str">
        <f t="shared" si="32"/>
        <v/>
      </c>
      <c r="M297" s="5" t="e">
        <f t="shared" si="28"/>
        <v>#N/A</v>
      </c>
      <c r="N297" s="3" t="str">
        <f t="shared" si="29"/>
        <v/>
      </c>
    </row>
    <row r="298" spans="1:14" x14ac:dyDescent="0.2">
      <c r="A298" s="166"/>
      <c r="B298" s="204" t="e">
        <f>VLOOKUP(A298,Adr!A:B,2,FALSE)</f>
        <v>#N/A</v>
      </c>
      <c r="C298" s="185"/>
      <c r="D298" s="289"/>
      <c r="E298" s="173"/>
      <c r="F298" s="166"/>
      <c r="G298" s="169"/>
      <c r="H298" s="169"/>
      <c r="I298" s="192" t="str">
        <f t="shared" si="30"/>
        <v/>
      </c>
      <c r="J298" s="167" t="str">
        <f t="shared" si="31"/>
        <v/>
      </c>
      <c r="K298" s="5"/>
      <c r="L298" s="167" t="str">
        <f t="shared" si="32"/>
        <v/>
      </c>
      <c r="M298" s="5" t="e">
        <f t="shared" si="28"/>
        <v>#N/A</v>
      </c>
      <c r="N298" s="3" t="str">
        <f t="shared" si="29"/>
        <v/>
      </c>
    </row>
    <row r="299" spans="1:14" x14ac:dyDescent="0.2">
      <c r="A299" s="166"/>
      <c r="B299" s="204" t="e">
        <f>VLOOKUP(A299,Adr!A:B,2,FALSE)</f>
        <v>#N/A</v>
      </c>
      <c r="C299" s="185"/>
      <c r="D299" s="289"/>
      <c r="E299" s="230"/>
      <c r="F299" s="166"/>
      <c r="G299" s="169"/>
      <c r="H299" s="169"/>
      <c r="I299" s="192" t="str">
        <f t="shared" si="30"/>
        <v/>
      </c>
      <c r="J299" s="167" t="str">
        <f t="shared" si="31"/>
        <v/>
      </c>
      <c r="K299" s="5"/>
      <c r="L299" s="167" t="str">
        <f t="shared" si="32"/>
        <v/>
      </c>
      <c r="M299" s="5" t="e">
        <f t="shared" si="28"/>
        <v>#N/A</v>
      </c>
      <c r="N299" s="3" t="str">
        <f t="shared" si="29"/>
        <v/>
      </c>
    </row>
    <row r="300" spans="1:14" x14ac:dyDescent="0.2">
      <c r="A300" s="198"/>
      <c r="B300" s="204" t="e">
        <f>VLOOKUP(A300,Adr!A:B,2,FALSE)</f>
        <v>#N/A</v>
      </c>
      <c r="C300" s="169"/>
      <c r="D300" s="290"/>
      <c r="E300" s="173"/>
      <c r="F300" s="166"/>
      <c r="G300" s="169"/>
      <c r="H300" s="169"/>
      <c r="I300" s="192" t="str">
        <f t="shared" si="30"/>
        <v/>
      </c>
      <c r="J300" s="167" t="str">
        <f t="shared" si="31"/>
        <v/>
      </c>
      <c r="K300" s="5"/>
      <c r="L300" s="167" t="str">
        <f t="shared" si="32"/>
        <v/>
      </c>
      <c r="M300" s="5" t="e">
        <f t="shared" si="28"/>
        <v>#N/A</v>
      </c>
      <c r="N300" s="3" t="str">
        <f t="shared" si="29"/>
        <v/>
      </c>
    </row>
    <row r="301" spans="1:14" x14ac:dyDescent="0.2">
      <c r="A301" s="198"/>
      <c r="B301" s="204" t="e">
        <f>VLOOKUP(A301,Adr!A:B,2,FALSE)</f>
        <v>#N/A</v>
      </c>
      <c r="C301" s="185"/>
      <c r="D301" s="289"/>
      <c r="E301" s="230"/>
      <c r="F301" s="166"/>
      <c r="G301" s="169"/>
      <c r="H301" s="169"/>
      <c r="I301" s="192" t="str">
        <f t="shared" si="30"/>
        <v/>
      </c>
      <c r="J301" s="167" t="str">
        <f t="shared" si="31"/>
        <v/>
      </c>
      <c r="K301" s="5"/>
      <c r="L301" s="167" t="str">
        <f t="shared" si="32"/>
        <v/>
      </c>
      <c r="M301" s="5" t="e">
        <f t="shared" si="28"/>
        <v>#N/A</v>
      </c>
      <c r="N301" s="3" t="str">
        <f t="shared" si="29"/>
        <v/>
      </c>
    </row>
    <row r="302" spans="1:14" x14ac:dyDescent="0.2">
      <c r="A302" s="166"/>
      <c r="B302" s="204" t="e">
        <f>VLOOKUP(A302,Adr!A:B,2,FALSE)</f>
        <v>#N/A</v>
      </c>
      <c r="C302" s="196"/>
      <c r="D302" s="289"/>
      <c r="E302" s="173"/>
      <c r="F302" s="166"/>
      <c r="G302" s="169"/>
      <c r="H302" s="169"/>
      <c r="I302" s="192" t="str">
        <f t="shared" si="30"/>
        <v/>
      </c>
      <c r="J302" s="167" t="str">
        <f t="shared" si="31"/>
        <v/>
      </c>
      <c r="K302" s="5"/>
      <c r="L302" s="167" t="str">
        <f t="shared" si="32"/>
        <v/>
      </c>
      <c r="M302" s="5" t="e">
        <f t="shared" si="28"/>
        <v>#N/A</v>
      </c>
      <c r="N302" s="3" t="str">
        <f t="shared" si="29"/>
        <v/>
      </c>
    </row>
    <row r="303" spans="1:14" x14ac:dyDescent="0.2">
      <c r="A303" s="202"/>
      <c r="B303" s="204" t="e">
        <f>VLOOKUP(A303,Adr!A:B,2,FALSE)</f>
        <v>#N/A</v>
      </c>
      <c r="C303" s="196"/>
      <c r="D303" s="291"/>
      <c r="E303" s="230"/>
      <c r="F303" s="166"/>
      <c r="G303" s="169"/>
      <c r="H303" s="169"/>
      <c r="I303" s="192" t="str">
        <f t="shared" si="30"/>
        <v/>
      </c>
      <c r="J303" s="167" t="str">
        <f t="shared" si="31"/>
        <v/>
      </c>
      <c r="K303" s="5"/>
      <c r="L303" s="167" t="str">
        <f t="shared" si="32"/>
        <v/>
      </c>
      <c r="M303" s="5" t="e">
        <f t="shared" si="28"/>
        <v>#N/A</v>
      </c>
      <c r="N303" s="3" t="str">
        <f t="shared" si="29"/>
        <v/>
      </c>
    </row>
    <row r="304" spans="1:14" x14ac:dyDescent="0.2">
      <c r="A304" s="198"/>
      <c r="B304" s="204" t="e">
        <f>VLOOKUP(A304,Adr!A:B,2,FALSE)</f>
        <v>#N/A</v>
      </c>
      <c r="C304" s="185"/>
      <c r="D304" s="289"/>
      <c r="E304" s="173"/>
      <c r="F304" s="166"/>
      <c r="G304" s="169"/>
      <c r="H304" s="169"/>
      <c r="I304" s="192" t="str">
        <f t="shared" si="30"/>
        <v/>
      </c>
      <c r="J304" s="167" t="str">
        <f t="shared" si="31"/>
        <v/>
      </c>
      <c r="K304" s="5"/>
      <c r="L304" s="167" t="str">
        <f t="shared" si="32"/>
        <v/>
      </c>
      <c r="M304" s="5" t="e">
        <f t="shared" si="28"/>
        <v>#N/A</v>
      </c>
      <c r="N304" s="3" t="str">
        <f t="shared" si="29"/>
        <v/>
      </c>
    </row>
    <row r="305" spans="1:14" x14ac:dyDescent="0.2">
      <c r="A305" s="166"/>
      <c r="B305" s="204" t="e">
        <f>VLOOKUP(A305,Adr!A:B,2,FALSE)</f>
        <v>#N/A</v>
      </c>
      <c r="C305" s="197"/>
      <c r="D305" s="292"/>
      <c r="E305" s="230"/>
      <c r="F305" s="166"/>
      <c r="G305" s="169"/>
      <c r="H305" s="169"/>
      <c r="I305" s="192" t="str">
        <f t="shared" si="30"/>
        <v/>
      </c>
      <c r="J305" s="167" t="str">
        <f t="shared" si="31"/>
        <v/>
      </c>
      <c r="K305" s="5"/>
      <c r="L305" s="167" t="str">
        <f t="shared" si="32"/>
        <v/>
      </c>
      <c r="M305" s="5" t="e">
        <f t="shared" si="28"/>
        <v>#N/A</v>
      </c>
      <c r="N305" s="3" t="str">
        <f t="shared" si="29"/>
        <v/>
      </c>
    </row>
    <row r="306" spans="1:14" x14ac:dyDescent="0.2">
      <c r="A306" s="198"/>
      <c r="B306" s="204" t="e">
        <f>VLOOKUP(A306,Adr!A:B,2,FALSE)</f>
        <v>#N/A</v>
      </c>
      <c r="C306" s="185"/>
      <c r="D306" s="289"/>
      <c r="E306" s="173"/>
      <c r="F306" s="166"/>
      <c r="G306" s="169"/>
      <c r="H306" s="169"/>
      <c r="I306" s="192" t="str">
        <f t="shared" si="30"/>
        <v/>
      </c>
      <c r="J306" s="167" t="str">
        <f t="shared" si="31"/>
        <v/>
      </c>
      <c r="K306" s="5"/>
      <c r="L306" s="167" t="str">
        <f t="shared" si="32"/>
        <v/>
      </c>
      <c r="M306" s="5" t="e">
        <f t="shared" si="28"/>
        <v>#N/A</v>
      </c>
      <c r="N306" s="3" t="str">
        <f t="shared" si="29"/>
        <v/>
      </c>
    </row>
    <row r="307" spans="1:14" x14ac:dyDescent="0.2">
      <c r="A307" s="166"/>
      <c r="B307" s="204" t="e">
        <f>VLOOKUP(A307,Adr!A:B,2,FALSE)</f>
        <v>#N/A</v>
      </c>
      <c r="C307" s="185"/>
      <c r="D307" s="289"/>
      <c r="E307" s="230"/>
      <c r="F307" s="166"/>
      <c r="G307" s="169"/>
      <c r="H307" s="169"/>
      <c r="I307" s="192" t="str">
        <f t="shared" si="30"/>
        <v/>
      </c>
      <c r="J307" s="167" t="str">
        <f t="shared" si="31"/>
        <v/>
      </c>
      <c r="K307" s="5"/>
      <c r="L307" s="167" t="str">
        <f t="shared" si="32"/>
        <v/>
      </c>
      <c r="M307" s="5" t="e">
        <f t="shared" si="28"/>
        <v>#N/A</v>
      </c>
      <c r="N307" s="3" t="str">
        <f t="shared" si="29"/>
        <v/>
      </c>
    </row>
    <row r="308" spans="1:14" x14ac:dyDescent="0.2">
      <c r="A308" s="166"/>
      <c r="B308" s="204" t="e">
        <f>VLOOKUP(A308,Adr!A:B,2,FALSE)</f>
        <v>#N/A</v>
      </c>
      <c r="C308" s="196"/>
      <c r="D308" s="291"/>
      <c r="E308" s="173"/>
      <c r="F308" s="166"/>
      <c r="G308" s="169"/>
      <c r="H308" s="169"/>
      <c r="I308" s="192" t="str">
        <f t="shared" si="30"/>
        <v/>
      </c>
      <c r="J308" s="167" t="str">
        <f t="shared" si="31"/>
        <v/>
      </c>
      <c r="K308" s="5"/>
      <c r="L308" s="167" t="str">
        <f t="shared" si="32"/>
        <v/>
      </c>
      <c r="M308" s="5" t="e">
        <f t="shared" si="28"/>
        <v>#N/A</v>
      </c>
      <c r="N308" s="3" t="str">
        <f t="shared" si="29"/>
        <v/>
      </c>
    </row>
    <row r="309" spans="1:14" x14ac:dyDescent="0.2">
      <c r="A309" s="182"/>
      <c r="B309" s="204" t="e">
        <f>VLOOKUP(A309,Adr!A:B,2,FALSE)</f>
        <v>#N/A</v>
      </c>
      <c r="C309" s="185"/>
      <c r="D309" s="289"/>
      <c r="E309" s="230"/>
      <c r="F309" s="166"/>
      <c r="G309" s="169"/>
      <c r="H309" s="169"/>
      <c r="I309" s="192" t="str">
        <f t="shared" si="30"/>
        <v/>
      </c>
      <c r="J309" s="167" t="str">
        <f t="shared" si="31"/>
        <v/>
      </c>
      <c r="K309" s="5"/>
      <c r="L309" s="167" t="str">
        <f t="shared" si="32"/>
        <v/>
      </c>
      <c r="M309" s="5" t="e">
        <f t="shared" si="28"/>
        <v>#N/A</v>
      </c>
      <c r="N309" s="3" t="str">
        <f t="shared" si="29"/>
        <v/>
      </c>
    </row>
    <row r="310" spans="1:14" x14ac:dyDescent="0.2">
      <c r="A310" s="182"/>
      <c r="B310" s="204" t="e">
        <f>VLOOKUP(A310,Adr!A:B,2,FALSE)</f>
        <v>#N/A</v>
      </c>
      <c r="C310" s="185"/>
      <c r="D310" s="289"/>
      <c r="E310" s="173"/>
      <c r="F310" s="166"/>
      <c r="G310" s="169"/>
      <c r="H310" s="169"/>
      <c r="I310" s="192" t="str">
        <f t="shared" si="30"/>
        <v/>
      </c>
      <c r="J310" s="167" t="str">
        <f t="shared" si="31"/>
        <v/>
      </c>
      <c r="K310" s="5"/>
      <c r="L310" s="167" t="str">
        <f t="shared" si="32"/>
        <v/>
      </c>
      <c r="M310" s="5" t="e">
        <f t="shared" si="28"/>
        <v>#N/A</v>
      </c>
      <c r="N310" s="3" t="str">
        <f t="shared" si="29"/>
        <v/>
      </c>
    </row>
    <row r="311" spans="1:14" x14ac:dyDescent="0.2">
      <c r="A311" s="202"/>
      <c r="B311" s="204" t="e">
        <f>VLOOKUP(A311,Adr!A:B,2,FALSE)</f>
        <v>#N/A</v>
      </c>
      <c r="C311" s="185"/>
      <c r="D311" s="289"/>
      <c r="E311" s="230"/>
      <c r="F311" s="166"/>
      <c r="G311" s="169"/>
      <c r="H311" s="169"/>
      <c r="I311" s="192" t="str">
        <f t="shared" si="30"/>
        <v/>
      </c>
      <c r="J311" s="167" t="str">
        <f t="shared" si="31"/>
        <v/>
      </c>
      <c r="K311" s="5"/>
      <c r="L311" s="167" t="str">
        <f t="shared" si="32"/>
        <v/>
      </c>
      <c r="M311" s="5" t="e">
        <f t="shared" si="28"/>
        <v>#N/A</v>
      </c>
      <c r="N311" s="3" t="str">
        <f t="shared" si="29"/>
        <v/>
      </c>
    </row>
    <row r="312" spans="1:14" x14ac:dyDescent="0.2">
      <c r="A312" s="202"/>
      <c r="B312" s="204" t="e">
        <f>VLOOKUP(A312,Adr!A:B,2,FALSE)</f>
        <v>#N/A</v>
      </c>
      <c r="C312" s="185"/>
      <c r="D312" s="289"/>
      <c r="E312" s="173"/>
      <c r="F312" s="166"/>
      <c r="G312" s="169"/>
      <c r="H312" s="169"/>
      <c r="I312" s="192" t="str">
        <f t="shared" si="30"/>
        <v/>
      </c>
      <c r="J312" s="167" t="str">
        <f t="shared" si="31"/>
        <v/>
      </c>
      <c r="K312" s="5"/>
      <c r="L312" s="167" t="str">
        <f t="shared" si="32"/>
        <v/>
      </c>
      <c r="M312" s="5" t="e">
        <f t="shared" si="28"/>
        <v>#N/A</v>
      </c>
      <c r="N312" s="3" t="str">
        <f t="shared" si="29"/>
        <v/>
      </c>
    </row>
    <row r="313" spans="1:14" x14ac:dyDescent="0.2">
      <c r="A313" s="202"/>
      <c r="B313" s="204" t="e">
        <f>VLOOKUP(A313,Adr!A:B,2,FALSE)</f>
        <v>#N/A</v>
      </c>
      <c r="C313" s="185"/>
      <c r="D313" s="289"/>
      <c r="E313" s="230"/>
      <c r="F313" s="166"/>
      <c r="G313" s="169"/>
      <c r="H313" s="169"/>
      <c r="I313" s="192" t="str">
        <f t="shared" si="30"/>
        <v/>
      </c>
      <c r="J313" s="167" t="str">
        <f t="shared" si="31"/>
        <v/>
      </c>
      <c r="K313" s="5"/>
      <c r="L313" s="167" t="str">
        <f t="shared" si="32"/>
        <v/>
      </c>
      <c r="M313" s="5" t="e">
        <f t="shared" si="28"/>
        <v>#N/A</v>
      </c>
      <c r="N313" s="3" t="str">
        <f t="shared" si="29"/>
        <v/>
      </c>
    </row>
    <row r="314" spans="1:14" x14ac:dyDescent="0.2">
      <c r="A314" s="166"/>
      <c r="B314" s="204" t="e">
        <f>VLOOKUP(A314,Adr!A:B,2,FALSE)</f>
        <v>#N/A</v>
      </c>
      <c r="C314" s="185"/>
      <c r="D314" s="289"/>
      <c r="E314" s="173"/>
      <c r="F314" s="166"/>
      <c r="G314" s="169"/>
      <c r="H314" s="169"/>
      <c r="I314" s="192" t="str">
        <f t="shared" si="30"/>
        <v/>
      </c>
      <c r="J314" s="167" t="str">
        <f t="shared" si="31"/>
        <v/>
      </c>
      <c r="K314" s="5"/>
      <c r="L314" s="167" t="str">
        <f t="shared" si="32"/>
        <v/>
      </c>
      <c r="M314" s="5" t="e">
        <f t="shared" si="28"/>
        <v>#N/A</v>
      </c>
      <c r="N314" s="3" t="str">
        <f t="shared" si="29"/>
        <v/>
      </c>
    </row>
    <row r="315" spans="1:14" x14ac:dyDescent="0.2">
      <c r="A315" s="202"/>
      <c r="B315" s="204" t="e">
        <f>VLOOKUP(A315,Adr!A:B,2,FALSE)</f>
        <v>#N/A</v>
      </c>
      <c r="C315" s="196"/>
      <c r="D315" s="289"/>
      <c r="E315" s="230"/>
      <c r="F315" s="166"/>
      <c r="G315" s="169"/>
      <c r="H315" s="169"/>
      <c r="I315" s="192" t="str">
        <f t="shared" si="30"/>
        <v/>
      </c>
      <c r="J315" s="167" t="str">
        <f t="shared" si="31"/>
        <v/>
      </c>
      <c r="K315" s="5"/>
      <c r="L315" s="167" t="str">
        <f t="shared" si="32"/>
        <v/>
      </c>
      <c r="M315" s="5" t="e">
        <f t="shared" si="28"/>
        <v>#N/A</v>
      </c>
      <c r="N315" s="3" t="str">
        <f t="shared" si="29"/>
        <v/>
      </c>
    </row>
    <row r="316" spans="1:14" x14ac:dyDescent="0.2">
      <c r="A316" s="166"/>
      <c r="B316" s="204" t="e">
        <f>VLOOKUP(A316,Adr!A:B,2,FALSE)</f>
        <v>#N/A</v>
      </c>
      <c r="C316" s="185"/>
      <c r="D316" s="289"/>
      <c r="E316" s="173"/>
      <c r="F316" s="166"/>
      <c r="G316" s="169"/>
      <c r="H316" s="169"/>
      <c r="I316" s="192" t="str">
        <f t="shared" si="30"/>
        <v/>
      </c>
      <c r="J316" s="167" t="str">
        <f t="shared" si="31"/>
        <v/>
      </c>
      <c r="K316" s="5"/>
      <c r="L316" s="167" t="str">
        <f t="shared" si="32"/>
        <v/>
      </c>
      <c r="M316" s="5" t="e">
        <f t="shared" si="28"/>
        <v>#N/A</v>
      </c>
      <c r="N316" s="3" t="str">
        <f t="shared" si="29"/>
        <v/>
      </c>
    </row>
    <row r="317" spans="1:14" x14ac:dyDescent="0.2">
      <c r="A317" s="182"/>
      <c r="B317" s="204" t="e">
        <f>VLOOKUP(A317,Adr!A:B,2,FALSE)</f>
        <v>#N/A</v>
      </c>
      <c r="C317" s="185"/>
      <c r="D317" s="289"/>
      <c r="E317" s="173"/>
      <c r="F317" s="166"/>
      <c r="G317" s="169"/>
      <c r="H317" s="169"/>
      <c r="I317" s="192" t="str">
        <f t="shared" si="30"/>
        <v/>
      </c>
      <c r="J317" s="167" t="str">
        <f t="shared" si="31"/>
        <v/>
      </c>
      <c r="K317" s="5"/>
      <c r="L317" s="167" t="str">
        <f t="shared" si="32"/>
        <v/>
      </c>
      <c r="M317" s="5" t="e">
        <f t="shared" si="28"/>
        <v>#N/A</v>
      </c>
      <c r="N317" s="3" t="str">
        <f t="shared" si="29"/>
        <v/>
      </c>
    </row>
    <row r="318" spans="1:14" x14ac:dyDescent="0.2">
      <c r="A318" s="166"/>
      <c r="B318" s="204" t="e">
        <f>VLOOKUP(A318,Adr!A:B,2,FALSE)</f>
        <v>#N/A</v>
      </c>
      <c r="C318" s="196"/>
      <c r="D318" s="291"/>
      <c r="E318" s="230"/>
      <c r="F318" s="166"/>
      <c r="G318" s="169"/>
      <c r="H318" s="169"/>
      <c r="I318" s="192" t="str">
        <f t="shared" si="30"/>
        <v/>
      </c>
      <c r="J318" s="167" t="str">
        <f t="shared" si="31"/>
        <v/>
      </c>
      <c r="K318" s="5"/>
      <c r="L318" s="167" t="str">
        <f t="shared" si="32"/>
        <v/>
      </c>
      <c r="M318" s="5" t="e">
        <f t="shared" si="28"/>
        <v>#N/A</v>
      </c>
      <c r="N318" s="3" t="str">
        <f t="shared" si="29"/>
        <v/>
      </c>
    </row>
    <row r="319" spans="1:14" x14ac:dyDescent="0.2">
      <c r="A319" s="166"/>
      <c r="B319" s="204" t="e">
        <f>VLOOKUP(A319,Adr!A:B,2,FALSE)</f>
        <v>#N/A</v>
      </c>
      <c r="C319" s="196"/>
      <c r="D319" s="291"/>
      <c r="E319" s="173"/>
      <c r="F319" s="166"/>
      <c r="G319" s="169"/>
      <c r="H319" s="169"/>
      <c r="I319" s="192" t="str">
        <f t="shared" si="30"/>
        <v/>
      </c>
      <c r="J319" s="167" t="str">
        <f t="shared" si="31"/>
        <v/>
      </c>
      <c r="K319" s="5"/>
      <c r="L319" s="167" t="str">
        <f t="shared" si="32"/>
        <v/>
      </c>
      <c r="M319" s="5" t="e">
        <f t="shared" si="28"/>
        <v>#N/A</v>
      </c>
      <c r="N319" s="3" t="str">
        <f t="shared" si="29"/>
        <v/>
      </c>
    </row>
    <row r="320" spans="1:14" x14ac:dyDescent="0.2">
      <c r="A320" s="202"/>
      <c r="B320" s="204" t="e">
        <f>VLOOKUP(A320,Adr!A:B,2,FALSE)</f>
        <v>#N/A</v>
      </c>
      <c r="C320" s="185"/>
      <c r="D320" s="289"/>
      <c r="E320" s="230"/>
      <c r="F320" s="166"/>
      <c r="G320" s="169"/>
      <c r="H320" s="169"/>
      <c r="I320" s="192" t="str">
        <f t="shared" si="30"/>
        <v/>
      </c>
      <c r="J320" s="167" t="str">
        <f t="shared" si="31"/>
        <v/>
      </c>
      <c r="K320" s="5"/>
      <c r="L320" s="167" t="str">
        <f t="shared" si="32"/>
        <v/>
      </c>
      <c r="M320" s="5" t="e">
        <f t="shared" si="28"/>
        <v>#N/A</v>
      </c>
      <c r="N320" s="3" t="str">
        <f t="shared" si="29"/>
        <v/>
      </c>
    </row>
    <row r="321" spans="1:14" x14ac:dyDescent="0.2">
      <c r="A321" s="182"/>
      <c r="B321" s="204" t="e">
        <f>VLOOKUP(A321,Adr!A:B,2,FALSE)</f>
        <v>#N/A</v>
      </c>
      <c r="C321" s="185"/>
      <c r="D321" s="289"/>
      <c r="E321" s="173"/>
      <c r="F321" s="166"/>
      <c r="G321" s="169"/>
      <c r="H321" s="169"/>
      <c r="I321" s="192" t="str">
        <f t="shared" si="30"/>
        <v/>
      </c>
      <c r="J321" s="167" t="str">
        <f t="shared" si="31"/>
        <v/>
      </c>
      <c r="K321" s="5"/>
      <c r="L321" s="167" t="str">
        <f t="shared" si="32"/>
        <v/>
      </c>
      <c r="M321" s="5" t="e">
        <f t="shared" si="28"/>
        <v>#N/A</v>
      </c>
      <c r="N321" s="3" t="str">
        <f t="shared" si="29"/>
        <v/>
      </c>
    </row>
    <row r="322" spans="1:14" x14ac:dyDescent="0.2">
      <c r="A322" s="166"/>
      <c r="B322" s="204" t="e">
        <f>VLOOKUP(A322,Adr!A:B,2,FALSE)</f>
        <v>#N/A</v>
      </c>
      <c r="C322" s="185"/>
      <c r="D322" s="289"/>
      <c r="E322" s="230"/>
      <c r="F322" s="166"/>
      <c r="G322" s="169"/>
      <c r="H322" s="169"/>
      <c r="I322" s="192" t="str">
        <f t="shared" si="30"/>
        <v/>
      </c>
      <c r="J322" s="167" t="str">
        <f t="shared" si="31"/>
        <v/>
      </c>
      <c r="K322" s="5"/>
      <c r="L322" s="167" t="str">
        <f t="shared" si="32"/>
        <v/>
      </c>
      <c r="M322" s="5" t="e">
        <f t="shared" si="28"/>
        <v>#N/A</v>
      </c>
      <c r="N322" s="3" t="str">
        <f t="shared" si="29"/>
        <v/>
      </c>
    </row>
    <row r="323" spans="1:14" x14ac:dyDescent="0.2">
      <c r="A323" s="166"/>
      <c r="B323" s="204" t="e">
        <f>VLOOKUP(A323,Adr!A:B,2,FALSE)</f>
        <v>#N/A</v>
      </c>
      <c r="C323" s="197"/>
      <c r="D323" s="292"/>
      <c r="E323" s="173"/>
      <c r="F323" s="166"/>
      <c r="G323" s="169"/>
      <c r="H323" s="169"/>
      <c r="I323" s="192" t="str">
        <f t="shared" si="30"/>
        <v/>
      </c>
      <c r="J323" s="167" t="str">
        <f t="shared" si="31"/>
        <v/>
      </c>
      <c r="K323" s="5"/>
      <c r="L323" s="167" t="str">
        <f t="shared" si="32"/>
        <v/>
      </c>
      <c r="M323" s="5" t="e">
        <f t="shared" si="28"/>
        <v>#N/A</v>
      </c>
      <c r="N323" s="3" t="str">
        <f t="shared" si="29"/>
        <v/>
      </c>
    </row>
    <row r="324" spans="1:14" x14ac:dyDescent="0.2">
      <c r="A324" s="166"/>
      <c r="B324" s="204" t="e">
        <f>VLOOKUP(A324,Adr!A:B,2,FALSE)</f>
        <v>#N/A</v>
      </c>
      <c r="C324" s="196"/>
      <c r="D324" s="291"/>
      <c r="E324" s="230"/>
      <c r="F324" s="166"/>
      <c r="G324" s="169"/>
      <c r="H324" s="169"/>
      <c r="I324" s="192" t="str">
        <f t="shared" si="30"/>
        <v/>
      </c>
      <c r="J324" s="167" t="str">
        <f t="shared" si="31"/>
        <v/>
      </c>
      <c r="K324" s="5"/>
      <c r="L324" s="167" t="str">
        <f t="shared" si="32"/>
        <v/>
      </c>
      <c r="M324" s="5" t="e">
        <f t="shared" si="28"/>
        <v>#N/A</v>
      </c>
      <c r="N324" s="3" t="str">
        <f t="shared" si="29"/>
        <v/>
      </c>
    </row>
    <row r="325" spans="1:14" x14ac:dyDescent="0.2">
      <c r="A325" s="202"/>
      <c r="B325" s="204" t="e">
        <f>VLOOKUP(A325,Adr!A:B,2,FALSE)</f>
        <v>#N/A</v>
      </c>
      <c r="C325" s="185"/>
      <c r="D325" s="289"/>
      <c r="E325" s="173"/>
      <c r="F325" s="166"/>
      <c r="G325" s="169"/>
      <c r="H325" s="169"/>
      <c r="I325" s="192" t="str">
        <f t="shared" si="30"/>
        <v/>
      </c>
      <c r="J325" s="167" t="str">
        <f t="shared" si="31"/>
        <v/>
      </c>
      <c r="K325" s="5"/>
      <c r="L325" s="167" t="str">
        <f t="shared" si="32"/>
        <v/>
      </c>
      <c r="M325" s="5" t="e">
        <f t="shared" si="28"/>
        <v>#N/A</v>
      </c>
      <c r="N325" s="3" t="str">
        <f t="shared" si="29"/>
        <v/>
      </c>
    </row>
    <row r="326" spans="1:14" x14ac:dyDescent="0.2">
      <c r="A326" s="166"/>
      <c r="B326" s="204" t="e">
        <f>VLOOKUP(A326,Adr!A:B,2,FALSE)</f>
        <v>#N/A</v>
      </c>
      <c r="C326" s="196"/>
      <c r="D326" s="289"/>
      <c r="E326" s="230"/>
      <c r="F326" s="166"/>
      <c r="G326" s="169"/>
      <c r="H326" s="169"/>
      <c r="I326" s="192" t="str">
        <f t="shared" si="30"/>
        <v/>
      </c>
      <c r="J326" s="167" t="str">
        <f t="shared" si="31"/>
        <v/>
      </c>
      <c r="K326" s="5"/>
      <c r="L326" s="167" t="str">
        <f t="shared" si="32"/>
        <v/>
      </c>
      <c r="M326" s="5" t="e">
        <f t="shared" si="28"/>
        <v>#N/A</v>
      </c>
      <c r="N326" s="3" t="str">
        <f t="shared" si="29"/>
        <v/>
      </c>
    </row>
    <row r="327" spans="1:14" x14ac:dyDescent="0.2">
      <c r="A327" s="202"/>
      <c r="B327" s="204" t="e">
        <f>VLOOKUP(A327,Adr!A:B,2,FALSE)</f>
        <v>#N/A</v>
      </c>
      <c r="C327" s="190"/>
      <c r="D327" s="290"/>
      <c r="E327" s="173"/>
      <c r="F327" s="166"/>
      <c r="G327" s="169"/>
      <c r="H327" s="169"/>
      <c r="I327" s="192" t="str">
        <f t="shared" si="30"/>
        <v/>
      </c>
      <c r="J327" s="167" t="str">
        <f t="shared" si="31"/>
        <v/>
      </c>
      <c r="K327" s="5"/>
      <c r="L327" s="167" t="str">
        <f t="shared" si="32"/>
        <v/>
      </c>
      <c r="M327" s="5" t="e">
        <f t="shared" si="28"/>
        <v>#N/A</v>
      </c>
      <c r="N327" s="3" t="str">
        <f t="shared" si="29"/>
        <v/>
      </c>
    </row>
    <row r="328" spans="1:14" x14ac:dyDescent="0.2">
      <c r="A328" s="166"/>
      <c r="B328" s="204" t="e">
        <f>VLOOKUP(A328,Adr!A:B,2,FALSE)</f>
        <v>#N/A</v>
      </c>
      <c r="C328" s="185"/>
      <c r="D328" s="289"/>
      <c r="E328" s="230"/>
      <c r="F328" s="166"/>
      <c r="G328" s="169"/>
      <c r="H328" s="169"/>
      <c r="I328" s="192" t="str">
        <f t="shared" si="30"/>
        <v/>
      </c>
      <c r="J328" s="167" t="str">
        <f t="shared" si="31"/>
        <v/>
      </c>
      <c r="K328" s="5"/>
      <c r="L328" s="167" t="str">
        <f t="shared" si="32"/>
        <v/>
      </c>
      <c r="M328" s="5" t="e">
        <f t="shared" si="28"/>
        <v>#N/A</v>
      </c>
      <c r="N328" s="3" t="str">
        <f t="shared" si="29"/>
        <v/>
      </c>
    </row>
    <row r="329" spans="1:14" x14ac:dyDescent="0.2">
      <c r="A329" s="166"/>
      <c r="B329" s="204" t="e">
        <f>VLOOKUP(A329,Adr!A:B,2,FALSE)</f>
        <v>#N/A</v>
      </c>
      <c r="C329" s="196"/>
      <c r="D329" s="291"/>
      <c r="E329" s="173"/>
      <c r="F329" s="166"/>
      <c r="G329" s="169"/>
      <c r="H329" s="169"/>
      <c r="I329" s="192" t="str">
        <f t="shared" si="30"/>
        <v/>
      </c>
      <c r="J329" s="167" t="str">
        <f t="shared" si="31"/>
        <v/>
      </c>
      <c r="K329" s="5"/>
      <c r="L329" s="167" t="str">
        <f t="shared" si="32"/>
        <v/>
      </c>
      <c r="M329" s="5" t="e">
        <f t="shared" si="28"/>
        <v>#N/A</v>
      </c>
      <c r="N329" s="3" t="str">
        <f t="shared" si="29"/>
        <v/>
      </c>
    </row>
    <row r="330" spans="1:14" x14ac:dyDescent="0.2">
      <c r="A330" s="166"/>
      <c r="B330" s="204" t="e">
        <f>VLOOKUP(A330,Adr!A:B,2,FALSE)</f>
        <v>#N/A</v>
      </c>
      <c r="C330" s="196"/>
      <c r="D330" s="291"/>
      <c r="E330" s="230"/>
      <c r="F330" s="166"/>
      <c r="G330" s="169"/>
      <c r="H330" s="169"/>
      <c r="I330" s="192" t="str">
        <f t="shared" si="30"/>
        <v/>
      </c>
      <c r="J330" s="167" t="str">
        <f t="shared" si="31"/>
        <v/>
      </c>
      <c r="K330" s="5"/>
      <c r="L330" s="167" t="str">
        <f t="shared" si="32"/>
        <v/>
      </c>
      <c r="M330" s="5" t="e">
        <f t="shared" si="28"/>
        <v>#N/A</v>
      </c>
      <c r="N330" s="3" t="str">
        <f t="shared" si="29"/>
        <v/>
      </c>
    </row>
    <row r="331" spans="1:14" x14ac:dyDescent="0.2">
      <c r="A331" s="198"/>
      <c r="B331" s="204" t="e">
        <f>VLOOKUP(A331,Adr!A:B,2,FALSE)</f>
        <v>#N/A</v>
      </c>
      <c r="C331" s="185"/>
      <c r="D331" s="289"/>
      <c r="E331" s="230"/>
      <c r="F331" s="166"/>
      <c r="G331" s="169"/>
      <c r="H331" s="169"/>
      <c r="I331" s="192" t="str">
        <f t="shared" si="30"/>
        <v/>
      </c>
      <c r="J331" s="167" t="str">
        <f t="shared" si="31"/>
        <v/>
      </c>
      <c r="K331" s="5"/>
      <c r="L331" s="167" t="str">
        <f t="shared" si="32"/>
        <v/>
      </c>
      <c r="M331" s="5" t="e">
        <f t="shared" si="28"/>
        <v>#N/A</v>
      </c>
      <c r="N331" s="3" t="str">
        <f t="shared" si="29"/>
        <v/>
      </c>
    </row>
    <row r="332" spans="1:14" x14ac:dyDescent="0.2">
      <c r="A332" s="198"/>
      <c r="B332" s="204" t="e">
        <f>VLOOKUP(A332,Adr!A:B,2,FALSE)</f>
        <v>#N/A</v>
      </c>
      <c r="C332" s="185"/>
      <c r="D332" s="289"/>
      <c r="E332" s="173"/>
      <c r="F332" s="166"/>
      <c r="G332" s="169"/>
      <c r="H332" s="169"/>
      <c r="I332" s="192" t="str">
        <f t="shared" si="30"/>
        <v/>
      </c>
      <c r="J332" s="167" t="str">
        <f t="shared" si="31"/>
        <v/>
      </c>
      <c r="K332" s="5"/>
      <c r="L332" s="167" t="str">
        <f t="shared" si="32"/>
        <v/>
      </c>
      <c r="M332" s="5" t="e">
        <f t="shared" si="28"/>
        <v>#N/A</v>
      </c>
      <c r="N332" s="3" t="str">
        <f t="shared" si="29"/>
        <v/>
      </c>
    </row>
    <row r="333" spans="1:14" x14ac:dyDescent="0.2">
      <c r="A333" s="198"/>
      <c r="B333" s="204" t="e">
        <f>VLOOKUP(A333,Adr!A:B,2,FALSE)</f>
        <v>#N/A</v>
      </c>
      <c r="C333" s="196"/>
      <c r="D333" s="291"/>
      <c r="E333" s="230"/>
      <c r="F333" s="166"/>
      <c r="G333" s="169"/>
      <c r="H333" s="169"/>
      <c r="I333" s="192" t="str">
        <f t="shared" si="30"/>
        <v/>
      </c>
      <c r="J333" s="167" t="str">
        <f t="shared" si="31"/>
        <v/>
      </c>
      <c r="K333" s="5"/>
      <c r="L333" s="167" t="str">
        <f t="shared" si="32"/>
        <v/>
      </c>
      <c r="M333" s="5" t="e">
        <f t="shared" si="28"/>
        <v>#N/A</v>
      </c>
      <c r="N333" s="3" t="str">
        <f t="shared" si="29"/>
        <v/>
      </c>
    </row>
    <row r="334" spans="1:14" x14ac:dyDescent="0.2">
      <c r="A334" s="166"/>
      <c r="B334" s="204" t="e">
        <f>VLOOKUP(A334,Adr!A:B,2,FALSE)</f>
        <v>#N/A</v>
      </c>
      <c r="C334" s="185"/>
      <c r="D334" s="289"/>
      <c r="E334" s="173"/>
      <c r="F334" s="166"/>
      <c r="G334" s="169"/>
      <c r="H334" s="169"/>
      <c r="I334" s="192" t="str">
        <f t="shared" si="30"/>
        <v/>
      </c>
      <c r="J334" s="167" t="str">
        <f t="shared" si="31"/>
        <v/>
      </c>
      <c r="K334" s="5"/>
      <c r="L334" s="167" t="str">
        <f t="shared" si="32"/>
        <v/>
      </c>
      <c r="M334" s="5" t="e">
        <f t="shared" ref="M334:M397" si="33">B334&amp;F334&amp;H334&amp;C334</f>
        <v>#N/A</v>
      </c>
      <c r="N334" s="3" t="str">
        <f t="shared" ref="N334:N397" si="34">+I334&amp;H334</f>
        <v/>
      </c>
    </row>
    <row r="335" spans="1:14" x14ac:dyDescent="0.2">
      <c r="A335" s="166"/>
      <c r="B335" s="204" t="e">
        <f>VLOOKUP(A335,Adr!A:B,2,FALSE)</f>
        <v>#N/A</v>
      </c>
      <c r="C335" s="185"/>
      <c r="D335" s="291"/>
      <c r="E335" s="173"/>
      <c r="F335" s="166"/>
      <c r="G335" s="169"/>
      <c r="H335" s="169"/>
      <c r="I335" s="192" t="str">
        <f t="shared" si="30"/>
        <v/>
      </c>
      <c r="J335" s="167" t="str">
        <f t="shared" si="31"/>
        <v/>
      </c>
      <c r="K335" s="5"/>
      <c r="L335" s="167" t="str">
        <f t="shared" si="32"/>
        <v/>
      </c>
      <c r="M335" s="5" t="e">
        <f t="shared" si="33"/>
        <v>#N/A</v>
      </c>
      <c r="N335" s="3" t="str">
        <f t="shared" si="34"/>
        <v/>
      </c>
    </row>
    <row r="336" spans="1:14" x14ac:dyDescent="0.2">
      <c r="A336" s="198"/>
      <c r="B336" s="204" t="e">
        <f>VLOOKUP(A336,Adr!A:B,2,FALSE)</f>
        <v>#N/A</v>
      </c>
      <c r="C336" s="196"/>
      <c r="D336" s="289"/>
      <c r="E336" s="230"/>
      <c r="F336" s="166"/>
      <c r="G336" s="169"/>
      <c r="H336" s="169"/>
      <c r="I336" s="192" t="str">
        <f t="shared" si="30"/>
        <v/>
      </c>
      <c r="J336" s="167" t="str">
        <f t="shared" si="31"/>
        <v/>
      </c>
      <c r="K336" s="5"/>
      <c r="L336" s="167" t="str">
        <f t="shared" si="32"/>
        <v/>
      </c>
      <c r="M336" s="5" t="e">
        <f t="shared" si="33"/>
        <v>#N/A</v>
      </c>
      <c r="N336" s="3" t="str">
        <f t="shared" si="34"/>
        <v/>
      </c>
    </row>
    <row r="337" spans="1:14" x14ac:dyDescent="0.2">
      <c r="A337" s="166"/>
      <c r="B337" s="204" t="e">
        <f>VLOOKUP(A337,Adr!A:B,2,FALSE)</f>
        <v>#N/A</v>
      </c>
      <c r="C337" s="190"/>
      <c r="D337" s="290"/>
      <c r="E337" s="230"/>
      <c r="F337" s="166"/>
      <c r="G337" s="169"/>
      <c r="H337" s="169"/>
      <c r="I337" s="192" t="str">
        <f t="shared" si="30"/>
        <v/>
      </c>
      <c r="J337" s="167" t="str">
        <f t="shared" si="31"/>
        <v/>
      </c>
      <c r="K337" s="5"/>
      <c r="L337" s="167" t="str">
        <f t="shared" si="32"/>
        <v/>
      </c>
      <c r="M337" s="5" t="e">
        <f t="shared" si="33"/>
        <v>#N/A</v>
      </c>
      <c r="N337" s="3" t="str">
        <f t="shared" si="34"/>
        <v/>
      </c>
    </row>
    <row r="338" spans="1:14" x14ac:dyDescent="0.2">
      <c r="A338" s="182"/>
      <c r="B338" s="204" t="e">
        <f>VLOOKUP(A338,Adr!A:B,2,FALSE)</f>
        <v>#N/A</v>
      </c>
      <c r="C338" s="185"/>
      <c r="D338" s="289"/>
      <c r="E338" s="173"/>
      <c r="F338" s="166"/>
      <c r="G338" s="169"/>
      <c r="H338" s="169"/>
      <c r="I338" s="192" t="str">
        <f t="shared" si="30"/>
        <v/>
      </c>
      <c r="J338" s="167" t="str">
        <f t="shared" si="31"/>
        <v/>
      </c>
      <c r="K338" s="5"/>
      <c r="L338" s="167" t="str">
        <f t="shared" si="32"/>
        <v/>
      </c>
      <c r="M338" s="5" t="e">
        <f t="shared" si="33"/>
        <v>#N/A</v>
      </c>
      <c r="N338" s="3" t="str">
        <f t="shared" si="34"/>
        <v/>
      </c>
    </row>
    <row r="339" spans="1:14" x14ac:dyDescent="0.2">
      <c r="A339" s="182"/>
      <c r="B339" s="204" t="e">
        <f>VLOOKUP(A339,Adr!A:B,2,FALSE)</f>
        <v>#N/A</v>
      </c>
      <c r="C339" s="196"/>
      <c r="D339" s="289"/>
      <c r="E339" s="230"/>
      <c r="F339" s="166"/>
      <c r="G339" s="169"/>
      <c r="H339" s="169"/>
      <c r="I339" s="192" t="str">
        <f t="shared" si="30"/>
        <v/>
      </c>
      <c r="J339" s="167" t="str">
        <f t="shared" si="31"/>
        <v/>
      </c>
      <c r="K339" s="5"/>
      <c r="L339" s="167" t="str">
        <f t="shared" si="32"/>
        <v/>
      </c>
      <c r="M339" s="5" t="e">
        <f t="shared" si="33"/>
        <v>#N/A</v>
      </c>
      <c r="N339" s="3" t="str">
        <f t="shared" si="34"/>
        <v/>
      </c>
    </row>
    <row r="340" spans="1:14" x14ac:dyDescent="0.2">
      <c r="A340" s="202"/>
      <c r="B340" s="204" t="e">
        <f>VLOOKUP(A340,Adr!A:B,2,FALSE)</f>
        <v>#N/A</v>
      </c>
      <c r="C340" s="196"/>
      <c r="D340" s="290"/>
      <c r="E340" s="173"/>
      <c r="F340" s="166"/>
      <c r="G340" s="169"/>
      <c r="H340" s="169"/>
      <c r="I340" s="192" t="str">
        <f t="shared" si="30"/>
        <v/>
      </c>
      <c r="J340" s="167" t="str">
        <f t="shared" si="31"/>
        <v/>
      </c>
      <c r="K340" s="5"/>
      <c r="L340" s="167" t="str">
        <f t="shared" si="32"/>
        <v/>
      </c>
      <c r="M340" s="5" t="e">
        <f t="shared" si="33"/>
        <v>#N/A</v>
      </c>
      <c r="N340" s="3" t="str">
        <f t="shared" si="34"/>
        <v/>
      </c>
    </row>
    <row r="341" spans="1:14" x14ac:dyDescent="0.2">
      <c r="A341" s="166"/>
      <c r="B341" s="204" t="e">
        <f>VLOOKUP(A341,Adr!A:B,2,FALSE)</f>
        <v>#N/A</v>
      </c>
      <c r="C341" s="196"/>
      <c r="D341" s="291"/>
      <c r="E341" s="230"/>
      <c r="F341" s="166"/>
      <c r="G341" s="169"/>
      <c r="H341" s="169"/>
      <c r="I341" s="192" t="str">
        <f t="shared" si="30"/>
        <v/>
      </c>
      <c r="J341" s="167" t="str">
        <f t="shared" si="31"/>
        <v/>
      </c>
      <c r="K341" s="5"/>
      <c r="L341" s="167" t="str">
        <f t="shared" si="32"/>
        <v/>
      </c>
      <c r="M341" s="5" t="e">
        <f t="shared" si="33"/>
        <v>#N/A</v>
      </c>
      <c r="N341" s="3" t="str">
        <f t="shared" si="34"/>
        <v/>
      </c>
    </row>
    <row r="342" spans="1:14" x14ac:dyDescent="0.2">
      <c r="A342" s="198"/>
      <c r="B342" s="204" t="e">
        <f>VLOOKUP(A342,Adr!A:B,2,FALSE)</f>
        <v>#N/A</v>
      </c>
      <c r="C342" s="169"/>
      <c r="D342" s="290"/>
      <c r="E342" s="173"/>
      <c r="F342" s="166"/>
      <c r="G342" s="169"/>
      <c r="H342" s="169"/>
      <c r="I342" s="192" t="str">
        <f t="shared" si="30"/>
        <v/>
      </c>
      <c r="J342" s="167" t="str">
        <f t="shared" si="31"/>
        <v/>
      </c>
      <c r="K342" s="5"/>
      <c r="L342" s="167" t="str">
        <f t="shared" si="32"/>
        <v/>
      </c>
      <c r="M342" s="5" t="e">
        <f t="shared" si="33"/>
        <v>#N/A</v>
      </c>
      <c r="N342" s="3" t="str">
        <f t="shared" si="34"/>
        <v/>
      </c>
    </row>
    <row r="343" spans="1:14" x14ac:dyDescent="0.2">
      <c r="A343" s="166"/>
      <c r="B343" s="204" t="e">
        <f>VLOOKUP(A343,Adr!A:B,2,FALSE)</f>
        <v>#N/A</v>
      </c>
      <c r="C343" s="196"/>
      <c r="D343" s="289"/>
      <c r="E343" s="230"/>
      <c r="F343" s="166"/>
      <c r="G343" s="169"/>
      <c r="H343" s="169"/>
      <c r="I343" s="192" t="str">
        <f t="shared" si="30"/>
        <v/>
      </c>
      <c r="J343" s="167" t="str">
        <f t="shared" si="31"/>
        <v/>
      </c>
      <c r="K343" s="5"/>
      <c r="L343" s="167" t="str">
        <f t="shared" si="32"/>
        <v/>
      </c>
      <c r="M343" s="5" t="e">
        <f t="shared" si="33"/>
        <v>#N/A</v>
      </c>
      <c r="N343" s="3" t="str">
        <f t="shared" si="34"/>
        <v/>
      </c>
    </row>
    <row r="344" spans="1:14" x14ac:dyDescent="0.2">
      <c r="A344" s="182"/>
      <c r="B344" s="204" t="e">
        <f>VLOOKUP(A344,Adr!A:B,2,FALSE)</f>
        <v>#N/A</v>
      </c>
      <c r="C344" s="185"/>
      <c r="D344" s="289"/>
      <c r="E344" s="173"/>
      <c r="F344" s="166"/>
      <c r="G344" s="169"/>
      <c r="H344" s="169"/>
      <c r="I344" s="192" t="str">
        <f t="shared" si="30"/>
        <v/>
      </c>
      <c r="J344" s="167" t="str">
        <f t="shared" si="31"/>
        <v/>
      </c>
      <c r="K344" s="5"/>
      <c r="L344" s="167" t="str">
        <f t="shared" si="32"/>
        <v/>
      </c>
      <c r="M344" s="5" t="e">
        <f t="shared" si="33"/>
        <v>#N/A</v>
      </c>
      <c r="N344" s="3" t="str">
        <f t="shared" si="34"/>
        <v/>
      </c>
    </row>
    <row r="345" spans="1:14" x14ac:dyDescent="0.2">
      <c r="A345" s="166"/>
      <c r="B345" s="204" t="e">
        <f>VLOOKUP(A345,Adr!A:B,2,FALSE)</f>
        <v>#N/A</v>
      </c>
      <c r="C345" s="196"/>
      <c r="D345" s="291"/>
      <c r="E345" s="230"/>
      <c r="F345" s="166"/>
      <c r="G345" s="169"/>
      <c r="H345" s="169"/>
      <c r="I345" s="192" t="str">
        <f t="shared" si="30"/>
        <v/>
      </c>
      <c r="J345" s="167" t="str">
        <f t="shared" si="31"/>
        <v/>
      </c>
      <c r="K345" s="5"/>
      <c r="L345" s="167" t="str">
        <f t="shared" si="32"/>
        <v/>
      </c>
      <c r="M345" s="5" t="e">
        <f t="shared" si="33"/>
        <v>#N/A</v>
      </c>
      <c r="N345" s="3" t="str">
        <f t="shared" si="34"/>
        <v/>
      </c>
    </row>
    <row r="346" spans="1:14" x14ac:dyDescent="0.2">
      <c r="A346" s="182"/>
      <c r="B346" s="204" t="e">
        <f>VLOOKUP(A346,Adr!A:B,2,FALSE)</f>
        <v>#N/A</v>
      </c>
      <c r="C346" s="185"/>
      <c r="D346" s="289"/>
      <c r="E346" s="230"/>
      <c r="F346" s="166"/>
      <c r="G346" s="169"/>
      <c r="H346" s="169"/>
      <c r="I346" s="192" t="str">
        <f t="shared" si="30"/>
        <v/>
      </c>
      <c r="J346" s="167" t="str">
        <f t="shared" si="31"/>
        <v/>
      </c>
      <c r="K346" s="5"/>
      <c r="L346" s="167" t="str">
        <f t="shared" si="32"/>
        <v/>
      </c>
      <c r="M346" s="5" t="e">
        <f t="shared" si="33"/>
        <v>#N/A</v>
      </c>
      <c r="N346" s="3" t="str">
        <f t="shared" si="34"/>
        <v/>
      </c>
    </row>
    <row r="347" spans="1:14" x14ac:dyDescent="0.2">
      <c r="A347" s="198"/>
      <c r="B347" s="204" t="e">
        <f>VLOOKUP(A347,Adr!A:B,2,FALSE)</f>
        <v>#N/A</v>
      </c>
      <c r="C347" s="185"/>
      <c r="D347" s="289"/>
      <c r="E347" s="173"/>
      <c r="F347" s="166"/>
      <c r="G347" s="169"/>
      <c r="H347" s="169"/>
      <c r="I347" s="192" t="str">
        <f t="shared" si="30"/>
        <v/>
      </c>
      <c r="J347" s="167" t="str">
        <f t="shared" si="31"/>
        <v/>
      </c>
      <c r="K347" s="5"/>
      <c r="L347" s="167" t="str">
        <f t="shared" si="32"/>
        <v/>
      </c>
      <c r="M347" s="5" t="e">
        <f t="shared" si="33"/>
        <v>#N/A</v>
      </c>
      <c r="N347" s="3" t="str">
        <f t="shared" si="34"/>
        <v/>
      </c>
    </row>
    <row r="348" spans="1:14" x14ac:dyDescent="0.2">
      <c r="A348" s="166"/>
      <c r="B348" s="204" t="e">
        <f>VLOOKUP(A348,Adr!A:B,2,FALSE)</f>
        <v>#N/A</v>
      </c>
      <c r="C348" s="185"/>
      <c r="D348" s="289"/>
      <c r="E348" s="173"/>
      <c r="F348" s="166"/>
      <c r="G348" s="169"/>
      <c r="H348" s="169"/>
      <c r="I348" s="192" t="str">
        <f t="shared" si="30"/>
        <v/>
      </c>
      <c r="J348" s="167" t="str">
        <f t="shared" si="31"/>
        <v/>
      </c>
      <c r="K348" s="5"/>
      <c r="L348" s="167" t="str">
        <f t="shared" si="32"/>
        <v/>
      </c>
      <c r="M348" s="5" t="e">
        <f t="shared" si="33"/>
        <v>#N/A</v>
      </c>
      <c r="N348" s="3" t="str">
        <f t="shared" si="34"/>
        <v/>
      </c>
    </row>
    <row r="349" spans="1:14" x14ac:dyDescent="0.2">
      <c r="A349" s="166"/>
      <c r="B349" s="204" t="e">
        <f>VLOOKUP(A349,Adr!A:B,2,FALSE)</f>
        <v>#N/A</v>
      </c>
      <c r="C349" s="196"/>
      <c r="D349" s="291"/>
      <c r="E349" s="173"/>
      <c r="F349" s="166"/>
      <c r="G349" s="169"/>
      <c r="H349" s="169"/>
      <c r="I349" s="192" t="str">
        <f t="shared" si="30"/>
        <v/>
      </c>
      <c r="J349" s="167" t="str">
        <f t="shared" si="31"/>
        <v/>
      </c>
      <c r="K349" s="5"/>
      <c r="L349" s="167" t="str">
        <f t="shared" si="32"/>
        <v/>
      </c>
      <c r="M349" s="5" t="e">
        <f t="shared" si="33"/>
        <v>#N/A</v>
      </c>
      <c r="N349" s="3" t="str">
        <f t="shared" si="34"/>
        <v/>
      </c>
    </row>
    <row r="350" spans="1:14" x14ac:dyDescent="0.2">
      <c r="A350" s="198"/>
      <c r="B350" s="204" t="e">
        <f>VLOOKUP(A350,Adr!A:B,2,FALSE)</f>
        <v>#N/A</v>
      </c>
      <c r="C350" s="196"/>
      <c r="D350" s="289"/>
      <c r="E350" s="230"/>
      <c r="F350" s="166"/>
      <c r="G350" s="169"/>
      <c r="H350" s="169"/>
      <c r="I350" s="192" t="str">
        <f t="shared" si="30"/>
        <v/>
      </c>
      <c r="J350" s="167" t="str">
        <f t="shared" si="31"/>
        <v/>
      </c>
      <c r="K350" s="5"/>
      <c r="L350" s="167" t="str">
        <f t="shared" si="32"/>
        <v/>
      </c>
      <c r="M350" s="5" t="e">
        <f t="shared" si="33"/>
        <v>#N/A</v>
      </c>
      <c r="N350" s="3" t="str">
        <f t="shared" si="34"/>
        <v/>
      </c>
    </row>
    <row r="351" spans="1:14" x14ac:dyDescent="0.2">
      <c r="A351" s="198"/>
      <c r="B351" s="204" t="e">
        <f>VLOOKUP(A351,Adr!A:B,2,FALSE)</f>
        <v>#N/A</v>
      </c>
      <c r="C351" s="185"/>
      <c r="D351" s="289"/>
      <c r="E351" s="173"/>
      <c r="F351" s="166"/>
      <c r="G351" s="169"/>
      <c r="H351" s="169"/>
      <c r="I351" s="192" t="str">
        <f t="shared" ref="I351:I414" si="35">A351&amp;F351</f>
        <v/>
      </c>
      <c r="J351" s="167" t="str">
        <f t="shared" ref="J351:J414" si="36">A351&amp;G351</f>
        <v/>
      </c>
      <c r="K351" s="5"/>
      <c r="L351" s="167" t="str">
        <f t="shared" ref="L351:L414" si="37">A351&amp;G351&amp;H351</f>
        <v/>
      </c>
      <c r="M351" s="5" t="e">
        <f t="shared" si="33"/>
        <v>#N/A</v>
      </c>
      <c r="N351" s="3" t="str">
        <f t="shared" si="34"/>
        <v/>
      </c>
    </row>
    <row r="352" spans="1:14" x14ac:dyDescent="0.2">
      <c r="A352" s="202"/>
      <c r="B352" s="204" t="e">
        <f>VLOOKUP(A352,Adr!A:B,2,FALSE)</f>
        <v>#N/A</v>
      </c>
      <c r="C352" s="196"/>
      <c r="D352" s="290"/>
      <c r="E352" s="173"/>
      <c r="F352" s="166"/>
      <c r="G352" s="169"/>
      <c r="H352" s="169"/>
      <c r="I352" s="192" t="str">
        <f t="shared" si="35"/>
        <v/>
      </c>
      <c r="J352" s="167" t="str">
        <f t="shared" si="36"/>
        <v/>
      </c>
      <c r="K352" s="5"/>
      <c r="L352" s="167" t="str">
        <f t="shared" si="37"/>
        <v/>
      </c>
      <c r="M352" s="5" t="e">
        <f t="shared" si="33"/>
        <v>#N/A</v>
      </c>
      <c r="N352" s="3" t="str">
        <f t="shared" si="34"/>
        <v/>
      </c>
    </row>
    <row r="353" spans="1:14" x14ac:dyDescent="0.2">
      <c r="A353" s="202"/>
      <c r="B353" s="204" t="e">
        <f>VLOOKUP(A353,Adr!A:B,2,FALSE)</f>
        <v>#N/A</v>
      </c>
      <c r="C353" s="185"/>
      <c r="D353" s="291"/>
      <c r="E353" s="230"/>
      <c r="F353" s="166"/>
      <c r="G353" s="169"/>
      <c r="H353" s="169"/>
      <c r="I353" s="192" t="str">
        <f t="shared" si="35"/>
        <v/>
      </c>
      <c r="J353" s="167" t="str">
        <f t="shared" si="36"/>
        <v/>
      </c>
      <c r="K353" s="5"/>
      <c r="L353" s="167" t="str">
        <f t="shared" si="37"/>
        <v/>
      </c>
      <c r="M353" s="5" t="e">
        <f t="shared" si="33"/>
        <v>#N/A</v>
      </c>
      <c r="N353" s="3" t="str">
        <f t="shared" si="34"/>
        <v/>
      </c>
    </row>
    <row r="354" spans="1:14" x14ac:dyDescent="0.2">
      <c r="A354" s="166"/>
      <c r="B354" s="204" t="e">
        <f>VLOOKUP(A354,Adr!A:B,2,FALSE)</f>
        <v>#N/A</v>
      </c>
      <c r="C354" s="169"/>
      <c r="D354" s="290"/>
      <c r="E354" s="173"/>
      <c r="F354" s="166"/>
      <c r="G354" s="169"/>
      <c r="H354" s="169"/>
      <c r="I354" s="192" t="str">
        <f t="shared" si="35"/>
        <v/>
      </c>
      <c r="J354" s="167" t="str">
        <f t="shared" si="36"/>
        <v/>
      </c>
      <c r="K354" s="5"/>
      <c r="L354" s="167" t="str">
        <f t="shared" si="37"/>
        <v/>
      </c>
      <c r="M354" s="5" t="e">
        <f t="shared" si="33"/>
        <v>#N/A</v>
      </c>
      <c r="N354" s="3" t="str">
        <f t="shared" si="34"/>
        <v/>
      </c>
    </row>
    <row r="355" spans="1:14" x14ac:dyDescent="0.2">
      <c r="A355" s="166"/>
      <c r="B355" s="204" t="e">
        <f>VLOOKUP(A355,Adr!A:B,2,FALSE)</f>
        <v>#N/A</v>
      </c>
      <c r="C355" s="185"/>
      <c r="D355" s="289"/>
      <c r="E355" s="230"/>
      <c r="F355" s="166"/>
      <c r="G355" s="169"/>
      <c r="H355" s="169"/>
      <c r="I355" s="192" t="str">
        <f t="shared" si="35"/>
        <v/>
      </c>
      <c r="J355" s="167" t="str">
        <f t="shared" si="36"/>
        <v/>
      </c>
      <c r="K355" s="5"/>
      <c r="L355" s="167" t="str">
        <f t="shared" si="37"/>
        <v/>
      </c>
      <c r="M355" s="5" t="e">
        <f t="shared" si="33"/>
        <v>#N/A</v>
      </c>
      <c r="N355" s="3" t="str">
        <f t="shared" si="34"/>
        <v/>
      </c>
    </row>
    <row r="356" spans="1:14" x14ac:dyDescent="0.2">
      <c r="A356" s="202"/>
      <c r="B356" s="204" t="e">
        <f>VLOOKUP(A356,Adr!A:B,2,FALSE)</f>
        <v>#N/A</v>
      </c>
      <c r="C356" s="196"/>
      <c r="D356" s="289"/>
      <c r="E356" s="173"/>
      <c r="F356" s="166"/>
      <c r="G356" s="169"/>
      <c r="H356" s="169"/>
      <c r="I356" s="192" t="str">
        <f t="shared" si="35"/>
        <v/>
      </c>
      <c r="J356" s="167" t="str">
        <f t="shared" si="36"/>
        <v/>
      </c>
      <c r="K356" s="5"/>
      <c r="L356" s="167" t="str">
        <f t="shared" si="37"/>
        <v/>
      </c>
      <c r="M356" s="5" t="e">
        <f t="shared" si="33"/>
        <v>#N/A</v>
      </c>
      <c r="N356" s="3" t="str">
        <f t="shared" si="34"/>
        <v/>
      </c>
    </row>
    <row r="357" spans="1:14" x14ac:dyDescent="0.2">
      <c r="A357" s="202"/>
      <c r="B357" s="204" t="e">
        <f>VLOOKUP(A357,Adr!A:B,2,FALSE)</f>
        <v>#N/A</v>
      </c>
      <c r="C357" s="169"/>
      <c r="D357" s="290"/>
      <c r="E357" s="230"/>
      <c r="F357" s="166"/>
      <c r="G357" s="169"/>
      <c r="H357" s="169"/>
      <c r="I357" s="192" t="str">
        <f t="shared" si="35"/>
        <v/>
      </c>
      <c r="J357" s="167" t="str">
        <f t="shared" si="36"/>
        <v/>
      </c>
      <c r="K357" s="5"/>
      <c r="L357" s="167" t="str">
        <f t="shared" si="37"/>
        <v/>
      </c>
      <c r="M357" s="5" t="e">
        <f t="shared" si="33"/>
        <v>#N/A</v>
      </c>
      <c r="N357" s="3" t="str">
        <f t="shared" si="34"/>
        <v/>
      </c>
    </row>
    <row r="358" spans="1:14" x14ac:dyDescent="0.2">
      <c r="A358" s="178"/>
      <c r="B358" s="204" t="e">
        <f>VLOOKUP(A358,Adr!A:B,2,FALSE)</f>
        <v>#N/A</v>
      </c>
      <c r="C358" s="185"/>
      <c r="D358" s="290"/>
      <c r="E358" s="173"/>
      <c r="F358" s="166"/>
      <c r="G358" s="169"/>
      <c r="H358" s="169"/>
      <c r="I358" s="192" t="str">
        <f t="shared" si="35"/>
        <v/>
      </c>
      <c r="J358" s="167" t="str">
        <f t="shared" si="36"/>
        <v/>
      </c>
      <c r="K358" s="5"/>
      <c r="L358" s="167" t="str">
        <f t="shared" si="37"/>
        <v/>
      </c>
      <c r="M358" s="5" t="e">
        <f t="shared" si="33"/>
        <v>#N/A</v>
      </c>
      <c r="N358" s="3" t="str">
        <f t="shared" si="34"/>
        <v/>
      </c>
    </row>
    <row r="359" spans="1:14" x14ac:dyDescent="0.2">
      <c r="A359" s="166"/>
      <c r="B359" s="204" t="e">
        <f>VLOOKUP(A359,Adr!A:B,2,FALSE)</f>
        <v>#N/A</v>
      </c>
      <c r="C359" s="185"/>
      <c r="D359" s="289"/>
      <c r="E359" s="230"/>
      <c r="F359" s="166"/>
      <c r="G359" s="169"/>
      <c r="H359" s="169"/>
      <c r="I359" s="192" t="str">
        <f t="shared" si="35"/>
        <v/>
      </c>
      <c r="J359" s="167" t="str">
        <f t="shared" si="36"/>
        <v/>
      </c>
      <c r="K359" s="5"/>
      <c r="L359" s="167" t="str">
        <f t="shared" si="37"/>
        <v/>
      </c>
      <c r="M359" s="5" t="e">
        <f t="shared" si="33"/>
        <v>#N/A</v>
      </c>
      <c r="N359" s="3" t="str">
        <f t="shared" si="34"/>
        <v/>
      </c>
    </row>
    <row r="360" spans="1:14" x14ac:dyDescent="0.2">
      <c r="A360" s="166"/>
      <c r="B360" s="204" t="e">
        <f>VLOOKUP(A360,Adr!A:B,2,FALSE)</f>
        <v>#N/A</v>
      </c>
      <c r="C360" s="196"/>
      <c r="D360" s="291"/>
      <c r="E360" s="230"/>
      <c r="F360" s="166"/>
      <c r="G360" s="169"/>
      <c r="H360" s="169"/>
      <c r="I360" s="192" t="str">
        <f t="shared" si="35"/>
        <v/>
      </c>
      <c r="J360" s="167" t="str">
        <f t="shared" si="36"/>
        <v/>
      </c>
      <c r="K360" s="5"/>
      <c r="L360" s="167" t="str">
        <f t="shared" si="37"/>
        <v/>
      </c>
      <c r="M360" s="5" t="e">
        <f t="shared" si="33"/>
        <v>#N/A</v>
      </c>
      <c r="N360" s="3" t="str">
        <f t="shared" si="34"/>
        <v/>
      </c>
    </row>
    <row r="361" spans="1:14" x14ac:dyDescent="0.2">
      <c r="A361" s="202"/>
      <c r="B361" s="204" t="e">
        <f>VLOOKUP(A361,Adr!A:B,2,FALSE)</f>
        <v>#N/A</v>
      </c>
      <c r="C361" s="196"/>
      <c r="D361" s="289"/>
      <c r="E361" s="173"/>
      <c r="F361" s="166"/>
      <c r="G361" s="169"/>
      <c r="H361" s="169"/>
      <c r="I361" s="192" t="str">
        <f t="shared" si="35"/>
        <v/>
      </c>
      <c r="J361" s="167" t="str">
        <f t="shared" si="36"/>
        <v/>
      </c>
      <c r="K361" s="5"/>
      <c r="L361" s="167" t="str">
        <f t="shared" si="37"/>
        <v/>
      </c>
      <c r="M361" s="5" t="e">
        <f t="shared" si="33"/>
        <v>#N/A</v>
      </c>
      <c r="N361" s="3" t="str">
        <f t="shared" si="34"/>
        <v/>
      </c>
    </row>
    <row r="362" spans="1:14" x14ac:dyDescent="0.2">
      <c r="A362" s="202"/>
      <c r="B362" s="204" t="e">
        <f>VLOOKUP(A362,Adr!A:B,2,FALSE)</f>
        <v>#N/A</v>
      </c>
      <c r="C362" s="196"/>
      <c r="D362" s="289"/>
      <c r="E362" s="230"/>
      <c r="F362" s="166"/>
      <c r="G362" s="169"/>
      <c r="H362" s="169"/>
      <c r="I362" s="192" t="str">
        <f t="shared" si="35"/>
        <v/>
      </c>
      <c r="J362" s="167" t="str">
        <f t="shared" si="36"/>
        <v/>
      </c>
      <c r="K362" s="5"/>
      <c r="L362" s="167" t="str">
        <f t="shared" si="37"/>
        <v/>
      </c>
      <c r="M362" s="5" t="e">
        <f t="shared" si="33"/>
        <v>#N/A</v>
      </c>
      <c r="N362" s="3" t="str">
        <f t="shared" si="34"/>
        <v/>
      </c>
    </row>
    <row r="363" spans="1:14" x14ac:dyDescent="0.2">
      <c r="A363" s="182"/>
      <c r="B363" s="204" t="e">
        <f>VLOOKUP(A363,Adr!A:B,2,FALSE)</f>
        <v>#N/A</v>
      </c>
      <c r="C363" s="185"/>
      <c r="D363" s="289"/>
      <c r="E363" s="173"/>
      <c r="F363" s="166"/>
      <c r="G363" s="169"/>
      <c r="H363" s="169"/>
      <c r="I363" s="192" t="str">
        <f t="shared" si="35"/>
        <v/>
      </c>
      <c r="J363" s="167" t="str">
        <f t="shared" si="36"/>
        <v/>
      </c>
      <c r="K363" s="5"/>
      <c r="L363" s="167" t="str">
        <f t="shared" si="37"/>
        <v/>
      </c>
      <c r="M363" s="5" t="e">
        <f t="shared" si="33"/>
        <v>#N/A</v>
      </c>
      <c r="N363" s="3" t="str">
        <f t="shared" si="34"/>
        <v/>
      </c>
    </row>
    <row r="364" spans="1:14" x14ac:dyDescent="0.2">
      <c r="A364" s="202"/>
      <c r="B364" s="204" t="e">
        <f>VLOOKUP(A364,Adr!A:B,2,FALSE)</f>
        <v>#N/A</v>
      </c>
      <c r="C364" s="185"/>
      <c r="D364" s="289"/>
      <c r="E364" s="173"/>
      <c r="F364" s="166"/>
      <c r="G364" s="169"/>
      <c r="H364" s="169"/>
      <c r="I364" s="192" t="str">
        <f t="shared" si="35"/>
        <v/>
      </c>
      <c r="J364" s="167" t="str">
        <f t="shared" si="36"/>
        <v/>
      </c>
      <c r="K364" s="5"/>
      <c r="L364" s="167" t="str">
        <f t="shared" si="37"/>
        <v/>
      </c>
      <c r="M364" s="5" t="e">
        <f t="shared" si="33"/>
        <v>#N/A</v>
      </c>
      <c r="N364" s="3" t="str">
        <f t="shared" si="34"/>
        <v/>
      </c>
    </row>
    <row r="365" spans="1:14" x14ac:dyDescent="0.2">
      <c r="A365" s="202"/>
      <c r="B365" s="204" t="e">
        <f>VLOOKUP(A365,Adr!A:B,2,FALSE)</f>
        <v>#N/A</v>
      </c>
      <c r="C365" s="196"/>
      <c r="D365" s="289"/>
      <c r="E365" s="230"/>
      <c r="F365" s="166"/>
      <c r="G365" s="169"/>
      <c r="H365" s="169"/>
      <c r="I365" s="192" t="str">
        <f t="shared" si="35"/>
        <v/>
      </c>
      <c r="J365" s="167" t="str">
        <f t="shared" si="36"/>
        <v/>
      </c>
      <c r="K365" s="5"/>
      <c r="L365" s="167" t="str">
        <f t="shared" si="37"/>
        <v/>
      </c>
      <c r="M365" s="5" t="e">
        <f t="shared" si="33"/>
        <v>#N/A</v>
      </c>
      <c r="N365" s="3" t="str">
        <f t="shared" si="34"/>
        <v/>
      </c>
    </row>
    <row r="366" spans="1:14" x14ac:dyDescent="0.2">
      <c r="A366" s="198"/>
      <c r="B366" s="204" t="e">
        <f>VLOOKUP(A366,Adr!A:B,2,FALSE)</f>
        <v>#N/A</v>
      </c>
      <c r="C366" s="185"/>
      <c r="D366" s="289"/>
      <c r="E366" s="173"/>
      <c r="F366" s="166"/>
      <c r="G366" s="169"/>
      <c r="H366" s="169"/>
      <c r="I366" s="192" t="str">
        <f t="shared" si="35"/>
        <v/>
      </c>
      <c r="J366" s="167" t="str">
        <f t="shared" si="36"/>
        <v/>
      </c>
      <c r="K366" s="5"/>
      <c r="L366" s="167" t="str">
        <f t="shared" si="37"/>
        <v/>
      </c>
      <c r="M366" s="5" t="e">
        <f t="shared" si="33"/>
        <v>#N/A</v>
      </c>
      <c r="N366" s="3" t="str">
        <f t="shared" si="34"/>
        <v/>
      </c>
    </row>
    <row r="367" spans="1:14" x14ac:dyDescent="0.2">
      <c r="A367" s="166"/>
      <c r="B367" s="204" t="e">
        <f>VLOOKUP(A367,Adr!A:B,2,FALSE)</f>
        <v>#N/A</v>
      </c>
      <c r="C367" s="196"/>
      <c r="D367" s="291"/>
      <c r="E367" s="173"/>
      <c r="F367" s="166"/>
      <c r="G367" s="169"/>
      <c r="H367" s="169"/>
      <c r="I367" s="192" t="str">
        <f t="shared" si="35"/>
        <v/>
      </c>
      <c r="J367" s="167" t="str">
        <f t="shared" si="36"/>
        <v/>
      </c>
      <c r="K367" s="5"/>
      <c r="L367" s="167" t="str">
        <f t="shared" si="37"/>
        <v/>
      </c>
      <c r="M367" s="5" t="e">
        <f t="shared" si="33"/>
        <v>#N/A</v>
      </c>
      <c r="N367" s="3" t="str">
        <f t="shared" si="34"/>
        <v/>
      </c>
    </row>
    <row r="368" spans="1:14" x14ac:dyDescent="0.2">
      <c r="A368" s="166"/>
      <c r="B368" s="204" t="e">
        <f>VLOOKUP(A368,Adr!A:B,2,FALSE)</f>
        <v>#N/A</v>
      </c>
      <c r="C368" s="185"/>
      <c r="D368" s="291"/>
      <c r="E368" s="230"/>
      <c r="F368" s="166"/>
      <c r="G368" s="169"/>
      <c r="H368" s="169"/>
      <c r="I368" s="192" t="str">
        <f t="shared" si="35"/>
        <v/>
      </c>
      <c r="J368" s="167" t="str">
        <f t="shared" si="36"/>
        <v/>
      </c>
      <c r="K368" s="5"/>
      <c r="L368" s="167" t="str">
        <f t="shared" si="37"/>
        <v/>
      </c>
      <c r="M368" s="5" t="e">
        <f t="shared" si="33"/>
        <v>#N/A</v>
      </c>
      <c r="N368" s="3" t="str">
        <f t="shared" si="34"/>
        <v/>
      </c>
    </row>
    <row r="369" spans="1:14" x14ac:dyDescent="0.2">
      <c r="A369" s="166"/>
      <c r="B369" s="204" t="e">
        <f>VLOOKUP(A369,Adr!A:B,2,FALSE)</f>
        <v>#N/A</v>
      </c>
      <c r="C369" s="196"/>
      <c r="D369" s="291"/>
      <c r="E369" s="173"/>
      <c r="F369" s="166"/>
      <c r="G369" s="169"/>
      <c r="H369" s="169"/>
      <c r="I369" s="192" t="str">
        <f t="shared" si="35"/>
        <v/>
      </c>
      <c r="J369" s="167" t="str">
        <f t="shared" si="36"/>
        <v/>
      </c>
      <c r="K369" s="5"/>
      <c r="L369" s="167" t="str">
        <f t="shared" si="37"/>
        <v/>
      </c>
      <c r="M369" s="5" t="e">
        <f t="shared" si="33"/>
        <v>#N/A</v>
      </c>
      <c r="N369" s="3" t="str">
        <f t="shared" si="34"/>
        <v/>
      </c>
    </row>
    <row r="370" spans="1:14" x14ac:dyDescent="0.2">
      <c r="A370" s="166"/>
      <c r="B370" s="204" t="e">
        <f>VLOOKUP(A370,Adr!A:B,2,FALSE)</f>
        <v>#N/A</v>
      </c>
      <c r="C370" s="185"/>
      <c r="D370" s="289"/>
      <c r="E370" s="230"/>
      <c r="F370" s="166"/>
      <c r="G370" s="169"/>
      <c r="H370" s="169"/>
      <c r="I370" s="192" t="str">
        <f t="shared" si="35"/>
        <v/>
      </c>
      <c r="J370" s="167" t="str">
        <f t="shared" si="36"/>
        <v/>
      </c>
      <c r="K370" s="5"/>
      <c r="L370" s="167" t="str">
        <f t="shared" si="37"/>
        <v/>
      </c>
      <c r="M370" s="5" t="e">
        <f t="shared" si="33"/>
        <v>#N/A</v>
      </c>
      <c r="N370" s="3" t="str">
        <f t="shared" si="34"/>
        <v/>
      </c>
    </row>
    <row r="371" spans="1:14" x14ac:dyDescent="0.2">
      <c r="A371" s="202"/>
      <c r="B371" s="204" t="e">
        <f>VLOOKUP(A371,Adr!A:B,2,FALSE)</f>
        <v>#N/A</v>
      </c>
      <c r="C371" s="190"/>
      <c r="D371" s="290"/>
      <c r="E371" s="173"/>
      <c r="F371" s="166"/>
      <c r="G371" s="169"/>
      <c r="H371" s="169"/>
      <c r="I371" s="192" t="str">
        <f t="shared" si="35"/>
        <v/>
      </c>
      <c r="J371" s="167" t="str">
        <f t="shared" si="36"/>
        <v/>
      </c>
      <c r="K371" s="5"/>
      <c r="L371" s="167" t="str">
        <f t="shared" si="37"/>
        <v/>
      </c>
      <c r="M371" s="5" t="e">
        <f t="shared" si="33"/>
        <v>#N/A</v>
      </c>
      <c r="N371" s="3" t="str">
        <f t="shared" si="34"/>
        <v/>
      </c>
    </row>
    <row r="372" spans="1:14" x14ac:dyDescent="0.2">
      <c r="A372" s="202"/>
      <c r="B372" s="204" t="e">
        <f>VLOOKUP(A372,Adr!A:B,2,FALSE)</f>
        <v>#N/A</v>
      </c>
      <c r="C372" s="185"/>
      <c r="D372" s="289"/>
      <c r="E372" s="173"/>
      <c r="F372" s="166"/>
      <c r="G372" s="169"/>
      <c r="H372" s="169"/>
      <c r="I372" s="192" t="str">
        <f t="shared" si="35"/>
        <v/>
      </c>
      <c r="J372" s="167" t="str">
        <f t="shared" si="36"/>
        <v/>
      </c>
      <c r="K372" s="5"/>
      <c r="L372" s="167" t="str">
        <f t="shared" si="37"/>
        <v/>
      </c>
      <c r="M372" s="5" t="e">
        <f t="shared" si="33"/>
        <v>#N/A</v>
      </c>
      <c r="N372" s="3" t="str">
        <f t="shared" si="34"/>
        <v/>
      </c>
    </row>
    <row r="373" spans="1:14" x14ac:dyDescent="0.2">
      <c r="A373" s="166"/>
      <c r="B373" s="204" t="e">
        <f>VLOOKUP(A373,Adr!A:B,2,FALSE)</f>
        <v>#N/A</v>
      </c>
      <c r="C373" s="196"/>
      <c r="D373" s="291"/>
      <c r="E373" s="230"/>
      <c r="F373" s="166"/>
      <c r="G373" s="169"/>
      <c r="H373" s="169"/>
      <c r="I373" s="192" t="str">
        <f t="shared" si="35"/>
        <v/>
      </c>
      <c r="J373" s="167" t="str">
        <f t="shared" si="36"/>
        <v/>
      </c>
      <c r="K373" s="5"/>
      <c r="L373" s="167" t="str">
        <f t="shared" si="37"/>
        <v/>
      </c>
      <c r="M373" s="5" t="e">
        <f t="shared" si="33"/>
        <v>#N/A</v>
      </c>
      <c r="N373" s="3" t="str">
        <f t="shared" si="34"/>
        <v/>
      </c>
    </row>
    <row r="374" spans="1:14" x14ac:dyDescent="0.2">
      <c r="A374" s="202"/>
      <c r="B374" s="204" t="e">
        <f>VLOOKUP(A374,Adr!A:B,2,FALSE)</f>
        <v>#N/A</v>
      </c>
      <c r="C374" s="196"/>
      <c r="D374" s="290"/>
      <c r="E374" s="173"/>
      <c r="F374" s="166"/>
      <c r="G374" s="169"/>
      <c r="H374" s="169"/>
      <c r="I374" s="192" t="str">
        <f t="shared" si="35"/>
        <v/>
      </c>
      <c r="J374" s="167" t="str">
        <f t="shared" si="36"/>
        <v/>
      </c>
      <c r="K374" s="5"/>
      <c r="L374" s="167" t="str">
        <f t="shared" si="37"/>
        <v/>
      </c>
      <c r="M374" s="5" t="e">
        <f t="shared" si="33"/>
        <v>#N/A</v>
      </c>
      <c r="N374" s="3" t="str">
        <f t="shared" si="34"/>
        <v/>
      </c>
    </row>
    <row r="375" spans="1:14" x14ac:dyDescent="0.2">
      <c r="A375" s="202"/>
      <c r="B375" s="204" t="e">
        <f>VLOOKUP(A375,Adr!A:B,2,FALSE)</f>
        <v>#N/A</v>
      </c>
      <c r="C375" s="196"/>
      <c r="D375" s="291"/>
      <c r="E375" s="230"/>
      <c r="F375" s="166"/>
      <c r="G375" s="169"/>
      <c r="H375" s="169"/>
      <c r="I375" s="192" t="str">
        <f t="shared" si="35"/>
        <v/>
      </c>
      <c r="J375" s="167" t="str">
        <f t="shared" si="36"/>
        <v/>
      </c>
      <c r="K375" s="5"/>
      <c r="L375" s="167" t="str">
        <f t="shared" si="37"/>
        <v/>
      </c>
      <c r="M375" s="5" t="e">
        <f t="shared" si="33"/>
        <v>#N/A</v>
      </c>
      <c r="N375" s="3" t="str">
        <f t="shared" si="34"/>
        <v/>
      </c>
    </row>
    <row r="376" spans="1:14" x14ac:dyDescent="0.2">
      <c r="A376" s="166"/>
      <c r="B376" s="204" t="e">
        <f>VLOOKUP(A376,Adr!A:B,2,FALSE)</f>
        <v>#N/A</v>
      </c>
      <c r="C376" s="197"/>
      <c r="D376" s="292"/>
      <c r="E376" s="173"/>
      <c r="F376" s="166"/>
      <c r="G376" s="169"/>
      <c r="H376" s="169"/>
      <c r="I376" s="192" t="str">
        <f t="shared" si="35"/>
        <v/>
      </c>
      <c r="J376" s="167" t="str">
        <f t="shared" si="36"/>
        <v/>
      </c>
      <c r="K376" s="5"/>
      <c r="L376" s="167" t="str">
        <f t="shared" si="37"/>
        <v/>
      </c>
      <c r="M376" s="5" t="e">
        <f t="shared" si="33"/>
        <v>#N/A</v>
      </c>
      <c r="N376" s="3" t="str">
        <f t="shared" si="34"/>
        <v/>
      </c>
    </row>
    <row r="377" spans="1:14" x14ac:dyDescent="0.2">
      <c r="A377" s="202"/>
      <c r="B377" s="204" t="e">
        <f>VLOOKUP(A377,Adr!A:B,2,FALSE)</f>
        <v>#N/A</v>
      </c>
      <c r="C377" s="185"/>
      <c r="D377" s="289"/>
      <c r="E377" s="230"/>
      <c r="F377" s="166"/>
      <c r="G377" s="169"/>
      <c r="H377" s="169"/>
      <c r="I377" s="192" t="str">
        <f t="shared" si="35"/>
        <v/>
      </c>
      <c r="J377" s="167" t="str">
        <f t="shared" si="36"/>
        <v/>
      </c>
      <c r="K377" s="5"/>
      <c r="L377" s="167" t="str">
        <f t="shared" si="37"/>
        <v/>
      </c>
      <c r="M377" s="5" t="e">
        <f t="shared" si="33"/>
        <v>#N/A</v>
      </c>
      <c r="N377" s="3" t="str">
        <f t="shared" si="34"/>
        <v/>
      </c>
    </row>
    <row r="378" spans="1:14" x14ac:dyDescent="0.2">
      <c r="A378" s="202"/>
      <c r="B378" s="204" t="e">
        <f>VLOOKUP(A378,Adr!A:B,2,FALSE)</f>
        <v>#N/A</v>
      </c>
      <c r="C378" s="196"/>
      <c r="D378" s="291"/>
      <c r="E378" s="173"/>
      <c r="F378" s="166"/>
      <c r="G378" s="169"/>
      <c r="H378" s="169"/>
      <c r="I378" s="192" t="str">
        <f t="shared" si="35"/>
        <v/>
      </c>
      <c r="J378" s="167" t="str">
        <f t="shared" si="36"/>
        <v/>
      </c>
      <c r="K378" s="5"/>
      <c r="L378" s="167" t="str">
        <f t="shared" si="37"/>
        <v/>
      </c>
      <c r="M378" s="5" t="e">
        <f t="shared" si="33"/>
        <v>#N/A</v>
      </c>
      <c r="N378" s="3" t="str">
        <f t="shared" si="34"/>
        <v/>
      </c>
    </row>
    <row r="379" spans="1:14" x14ac:dyDescent="0.2">
      <c r="A379" s="198"/>
      <c r="B379" s="204" t="e">
        <f>VLOOKUP(A379,Adr!A:B,2,FALSE)</f>
        <v>#N/A</v>
      </c>
      <c r="C379" s="196"/>
      <c r="D379" s="289"/>
      <c r="E379" s="230"/>
      <c r="F379" s="166"/>
      <c r="G379" s="169"/>
      <c r="H379" s="169"/>
      <c r="I379" s="192" t="str">
        <f t="shared" si="35"/>
        <v/>
      </c>
      <c r="J379" s="167" t="str">
        <f t="shared" si="36"/>
        <v/>
      </c>
      <c r="K379" s="5"/>
      <c r="L379" s="167" t="str">
        <f t="shared" si="37"/>
        <v/>
      </c>
      <c r="M379" s="5" t="e">
        <f t="shared" si="33"/>
        <v>#N/A</v>
      </c>
      <c r="N379" s="3" t="str">
        <f t="shared" si="34"/>
        <v/>
      </c>
    </row>
    <row r="380" spans="1:14" x14ac:dyDescent="0.2">
      <c r="A380" s="182"/>
      <c r="B380" s="204" t="e">
        <f>VLOOKUP(A380,Adr!A:B,2,FALSE)</f>
        <v>#N/A</v>
      </c>
      <c r="C380" s="185"/>
      <c r="D380" s="289"/>
      <c r="E380" s="230"/>
      <c r="F380" s="166"/>
      <c r="G380" s="169"/>
      <c r="H380" s="169"/>
      <c r="I380" s="192" t="str">
        <f t="shared" si="35"/>
        <v/>
      </c>
      <c r="J380" s="167" t="str">
        <f t="shared" si="36"/>
        <v/>
      </c>
      <c r="K380" s="5"/>
      <c r="L380" s="167" t="str">
        <f t="shared" si="37"/>
        <v/>
      </c>
      <c r="M380" s="5" t="e">
        <f t="shared" si="33"/>
        <v>#N/A</v>
      </c>
      <c r="N380" s="3" t="str">
        <f t="shared" si="34"/>
        <v/>
      </c>
    </row>
    <row r="381" spans="1:14" x14ac:dyDescent="0.2">
      <c r="A381" s="166"/>
      <c r="B381" s="204" t="e">
        <f>VLOOKUP(A381,Adr!A:B,2,FALSE)</f>
        <v>#N/A</v>
      </c>
      <c r="C381" s="196"/>
      <c r="D381" s="291"/>
      <c r="E381" s="230"/>
      <c r="F381" s="166"/>
      <c r="G381" s="169"/>
      <c r="H381" s="169"/>
      <c r="I381" s="192" t="str">
        <f t="shared" si="35"/>
        <v/>
      </c>
      <c r="J381" s="167" t="str">
        <f t="shared" si="36"/>
        <v/>
      </c>
      <c r="K381" s="5"/>
      <c r="L381" s="167" t="str">
        <f t="shared" si="37"/>
        <v/>
      </c>
      <c r="M381" s="5" t="e">
        <f t="shared" si="33"/>
        <v>#N/A</v>
      </c>
      <c r="N381" s="3" t="str">
        <f t="shared" si="34"/>
        <v/>
      </c>
    </row>
    <row r="382" spans="1:14" x14ac:dyDescent="0.2">
      <c r="A382" s="198"/>
      <c r="B382" s="204" t="e">
        <f>VLOOKUP(A382,Adr!A:B,2,FALSE)</f>
        <v>#N/A</v>
      </c>
      <c r="C382" s="169"/>
      <c r="D382" s="290"/>
      <c r="E382" s="230"/>
      <c r="F382" s="166"/>
      <c r="G382" s="169"/>
      <c r="H382" s="169"/>
      <c r="I382" s="192" t="str">
        <f t="shared" si="35"/>
        <v/>
      </c>
      <c r="J382" s="167" t="str">
        <f t="shared" si="36"/>
        <v/>
      </c>
      <c r="K382" s="5"/>
      <c r="L382" s="167" t="str">
        <f t="shared" si="37"/>
        <v/>
      </c>
      <c r="M382" s="5" t="e">
        <f t="shared" si="33"/>
        <v>#N/A</v>
      </c>
      <c r="N382" s="3" t="str">
        <f t="shared" si="34"/>
        <v/>
      </c>
    </row>
    <row r="383" spans="1:14" x14ac:dyDescent="0.2">
      <c r="A383" s="166"/>
      <c r="B383" s="204" t="e">
        <f>VLOOKUP(A383,Adr!A:B,2,FALSE)</f>
        <v>#N/A</v>
      </c>
      <c r="C383" s="197"/>
      <c r="D383" s="292"/>
      <c r="E383" s="173"/>
      <c r="F383" s="166"/>
      <c r="G383" s="169"/>
      <c r="H383" s="169"/>
      <c r="I383" s="192" t="str">
        <f t="shared" si="35"/>
        <v/>
      </c>
      <c r="J383" s="167" t="str">
        <f t="shared" si="36"/>
        <v/>
      </c>
      <c r="K383" s="5"/>
      <c r="L383" s="167" t="str">
        <f t="shared" si="37"/>
        <v/>
      </c>
      <c r="M383" s="5" t="e">
        <f t="shared" si="33"/>
        <v>#N/A</v>
      </c>
      <c r="N383" s="3" t="str">
        <f t="shared" si="34"/>
        <v/>
      </c>
    </row>
    <row r="384" spans="1:14" x14ac:dyDescent="0.2">
      <c r="A384" s="202"/>
      <c r="B384" s="204" t="e">
        <f>VLOOKUP(A384,Adr!A:B,2,FALSE)</f>
        <v>#N/A</v>
      </c>
      <c r="C384" s="185"/>
      <c r="D384" s="289"/>
      <c r="E384" s="173"/>
      <c r="F384" s="166"/>
      <c r="G384" s="169"/>
      <c r="H384" s="169"/>
      <c r="I384" s="192" t="str">
        <f t="shared" si="35"/>
        <v/>
      </c>
      <c r="J384" s="167" t="str">
        <f t="shared" si="36"/>
        <v/>
      </c>
      <c r="K384" s="5"/>
      <c r="L384" s="167" t="str">
        <f t="shared" si="37"/>
        <v/>
      </c>
      <c r="M384" s="5" t="e">
        <f t="shared" si="33"/>
        <v>#N/A</v>
      </c>
      <c r="N384" s="3" t="str">
        <f t="shared" si="34"/>
        <v/>
      </c>
    </row>
    <row r="385" spans="1:14" x14ac:dyDescent="0.2">
      <c r="A385" s="166"/>
      <c r="B385" s="204" t="e">
        <f>VLOOKUP(A385,Adr!A:B,2,FALSE)</f>
        <v>#N/A</v>
      </c>
      <c r="C385" s="196"/>
      <c r="D385" s="291"/>
      <c r="E385" s="230"/>
      <c r="F385" s="166"/>
      <c r="G385" s="169"/>
      <c r="H385" s="169"/>
      <c r="I385" s="192" t="str">
        <f t="shared" si="35"/>
        <v/>
      </c>
      <c r="J385" s="167" t="str">
        <f t="shared" si="36"/>
        <v/>
      </c>
      <c r="K385" s="5"/>
      <c r="L385" s="167" t="str">
        <f t="shared" si="37"/>
        <v/>
      </c>
      <c r="M385" s="5" t="e">
        <f t="shared" si="33"/>
        <v>#N/A</v>
      </c>
      <c r="N385" s="3" t="str">
        <f t="shared" si="34"/>
        <v/>
      </c>
    </row>
    <row r="386" spans="1:14" x14ac:dyDescent="0.2">
      <c r="A386" s="202"/>
      <c r="B386" s="204" t="e">
        <f>VLOOKUP(A386,Adr!A:B,2,FALSE)</f>
        <v>#N/A</v>
      </c>
      <c r="C386" s="169"/>
      <c r="D386" s="290"/>
      <c r="E386" s="173"/>
      <c r="F386" s="166"/>
      <c r="G386" s="169"/>
      <c r="H386" s="169"/>
      <c r="I386" s="192" t="str">
        <f t="shared" si="35"/>
        <v/>
      </c>
      <c r="J386" s="167" t="str">
        <f t="shared" si="36"/>
        <v/>
      </c>
      <c r="K386" s="5"/>
      <c r="L386" s="167" t="str">
        <f t="shared" si="37"/>
        <v/>
      </c>
      <c r="M386" s="5" t="e">
        <f t="shared" si="33"/>
        <v>#N/A</v>
      </c>
      <c r="N386" s="3" t="str">
        <f t="shared" si="34"/>
        <v/>
      </c>
    </row>
    <row r="387" spans="1:14" x14ac:dyDescent="0.2">
      <c r="A387" s="166"/>
      <c r="B387" s="204" t="e">
        <f>VLOOKUP(A387,Adr!A:B,2,FALSE)</f>
        <v>#N/A</v>
      </c>
      <c r="C387" s="196"/>
      <c r="D387" s="291"/>
      <c r="E387" s="230"/>
      <c r="F387" s="166"/>
      <c r="G387" s="169"/>
      <c r="H387" s="169"/>
      <c r="I387" s="192" t="str">
        <f t="shared" si="35"/>
        <v/>
      </c>
      <c r="J387" s="167" t="str">
        <f t="shared" si="36"/>
        <v/>
      </c>
      <c r="K387" s="5"/>
      <c r="L387" s="167" t="str">
        <f t="shared" si="37"/>
        <v/>
      </c>
      <c r="M387" s="5" t="e">
        <f t="shared" si="33"/>
        <v>#N/A</v>
      </c>
      <c r="N387" s="3" t="str">
        <f t="shared" si="34"/>
        <v/>
      </c>
    </row>
    <row r="388" spans="1:14" x14ac:dyDescent="0.2">
      <c r="A388" s="198"/>
      <c r="B388" s="204" t="e">
        <f>VLOOKUP(A388,Adr!A:B,2,FALSE)</f>
        <v>#N/A</v>
      </c>
      <c r="C388" s="185"/>
      <c r="D388" s="289"/>
      <c r="E388" s="230"/>
      <c r="F388" s="166"/>
      <c r="G388" s="169"/>
      <c r="H388" s="169"/>
      <c r="I388" s="192" t="str">
        <f t="shared" si="35"/>
        <v/>
      </c>
      <c r="J388" s="167" t="str">
        <f t="shared" si="36"/>
        <v/>
      </c>
      <c r="K388" s="5"/>
      <c r="L388" s="167" t="str">
        <f t="shared" si="37"/>
        <v/>
      </c>
      <c r="M388" s="5" t="e">
        <f t="shared" si="33"/>
        <v>#N/A</v>
      </c>
      <c r="N388" s="3" t="str">
        <f t="shared" si="34"/>
        <v/>
      </c>
    </row>
    <row r="389" spans="1:14" x14ac:dyDescent="0.2">
      <c r="A389" s="198"/>
      <c r="B389" s="204" t="e">
        <f>VLOOKUP(A389,Adr!A:B,2,FALSE)</f>
        <v>#N/A</v>
      </c>
      <c r="C389" s="196"/>
      <c r="D389" s="289"/>
      <c r="E389" s="173"/>
      <c r="F389" s="166"/>
      <c r="G389" s="169"/>
      <c r="H389" s="169"/>
      <c r="I389" s="192" t="str">
        <f t="shared" si="35"/>
        <v/>
      </c>
      <c r="J389" s="167" t="str">
        <f t="shared" si="36"/>
        <v/>
      </c>
      <c r="K389" s="5"/>
      <c r="L389" s="167" t="str">
        <f t="shared" si="37"/>
        <v/>
      </c>
      <c r="M389" s="5" t="e">
        <f t="shared" si="33"/>
        <v>#N/A</v>
      </c>
      <c r="N389" s="3" t="str">
        <f t="shared" si="34"/>
        <v/>
      </c>
    </row>
    <row r="390" spans="1:14" x14ac:dyDescent="0.2">
      <c r="A390" s="202"/>
      <c r="B390" s="204" t="e">
        <f>VLOOKUP(A390,Adr!A:B,2,FALSE)</f>
        <v>#N/A</v>
      </c>
      <c r="C390" s="185"/>
      <c r="D390" s="289"/>
      <c r="E390" s="173"/>
      <c r="F390" s="166"/>
      <c r="G390" s="169"/>
      <c r="H390" s="169"/>
      <c r="I390" s="192" t="str">
        <f t="shared" si="35"/>
        <v/>
      </c>
      <c r="J390" s="167" t="str">
        <f t="shared" si="36"/>
        <v/>
      </c>
      <c r="K390" s="5"/>
      <c r="L390" s="167" t="str">
        <f t="shared" si="37"/>
        <v/>
      </c>
      <c r="M390" s="5" t="e">
        <f t="shared" si="33"/>
        <v>#N/A</v>
      </c>
      <c r="N390" s="3" t="str">
        <f t="shared" si="34"/>
        <v/>
      </c>
    </row>
    <row r="391" spans="1:14" x14ac:dyDescent="0.2">
      <c r="A391" s="166"/>
      <c r="B391" s="204" t="e">
        <f>VLOOKUP(A391,Adr!A:B,2,FALSE)</f>
        <v>#N/A</v>
      </c>
      <c r="C391" s="197"/>
      <c r="D391" s="292"/>
      <c r="E391" s="173"/>
      <c r="F391" s="166"/>
      <c r="G391" s="169"/>
      <c r="H391" s="169"/>
      <c r="I391" s="192" t="str">
        <f t="shared" si="35"/>
        <v/>
      </c>
      <c r="J391" s="167" t="str">
        <f t="shared" si="36"/>
        <v/>
      </c>
      <c r="K391" s="5"/>
      <c r="L391" s="167" t="str">
        <f t="shared" si="37"/>
        <v/>
      </c>
      <c r="M391" s="5" t="e">
        <f t="shared" si="33"/>
        <v>#N/A</v>
      </c>
      <c r="N391" s="3" t="str">
        <f t="shared" si="34"/>
        <v/>
      </c>
    </row>
    <row r="392" spans="1:14" x14ac:dyDescent="0.2">
      <c r="A392" s="198"/>
      <c r="B392" s="204" t="e">
        <f>VLOOKUP(A392,Adr!A:B,2,FALSE)</f>
        <v>#N/A</v>
      </c>
      <c r="C392" s="169"/>
      <c r="D392" s="290"/>
      <c r="E392" s="230"/>
      <c r="F392" s="166"/>
      <c r="G392" s="169"/>
      <c r="H392" s="169"/>
      <c r="I392" s="192" t="str">
        <f t="shared" si="35"/>
        <v/>
      </c>
      <c r="J392" s="167" t="str">
        <f t="shared" si="36"/>
        <v/>
      </c>
      <c r="K392" s="5"/>
      <c r="L392" s="167" t="str">
        <f t="shared" si="37"/>
        <v/>
      </c>
      <c r="M392" s="5" t="e">
        <f t="shared" si="33"/>
        <v>#N/A</v>
      </c>
      <c r="N392" s="3" t="str">
        <f t="shared" si="34"/>
        <v/>
      </c>
    </row>
    <row r="393" spans="1:14" x14ac:dyDescent="0.2">
      <c r="A393" s="198"/>
      <c r="B393" s="204" t="e">
        <f>VLOOKUP(A393,Adr!A:B,2,FALSE)</f>
        <v>#N/A</v>
      </c>
      <c r="C393" s="196"/>
      <c r="D393" s="291"/>
      <c r="E393" s="230"/>
      <c r="F393" s="166"/>
      <c r="G393" s="169"/>
      <c r="H393" s="169"/>
      <c r="I393" s="192" t="str">
        <f t="shared" si="35"/>
        <v/>
      </c>
      <c r="J393" s="167" t="str">
        <f t="shared" si="36"/>
        <v/>
      </c>
      <c r="K393" s="5"/>
      <c r="L393" s="167" t="str">
        <f t="shared" si="37"/>
        <v/>
      </c>
      <c r="M393" s="5" t="e">
        <f t="shared" si="33"/>
        <v>#N/A</v>
      </c>
      <c r="N393" s="3" t="str">
        <f t="shared" si="34"/>
        <v/>
      </c>
    </row>
    <row r="394" spans="1:14" x14ac:dyDescent="0.2">
      <c r="A394" s="202"/>
      <c r="B394" s="204" t="e">
        <f>VLOOKUP(A394,Adr!A:B,2,FALSE)</f>
        <v>#N/A</v>
      </c>
      <c r="C394" s="185"/>
      <c r="D394" s="289"/>
      <c r="E394" s="230"/>
      <c r="F394" s="166"/>
      <c r="G394" s="169"/>
      <c r="H394" s="169"/>
      <c r="I394" s="192" t="str">
        <f t="shared" si="35"/>
        <v/>
      </c>
      <c r="J394" s="167" t="str">
        <f t="shared" si="36"/>
        <v/>
      </c>
      <c r="K394" s="5"/>
      <c r="L394" s="167" t="str">
        <f t="shared" si="37"/>
        <v/>
      </c>
      <c r="M394" s="5" t="e">
        <f t="shared" si="33"/>
        <v>#N/A</v>
      </c>
      <c r="N394" s="3" t="str">
        <f t="shared" si="34"/>
        <v/>
      </c>
    </row>
    <row r="395" spans="1:14" x14ac:dyDescent="0.2">
      <c r="A395" s="182"/>
      <c r="B395" s="204" t="e">
        <f>VLOOKUP(A395,Adr!A:B,2,FALSE)</f>
        <v>#N/A</v>
      </c>
      <c r="C395" s="185"/>
      <c r="D395" s="289"/>
      <c r="E395" s="173"/>
      <c r="F395" s="166"/>
      <c r="G395" s="169"/>
      <c r="H395" s="169"/>
      <c r="I395" s="192" t="str">
        <f t="shared" si="35"/>
        <v/>
      </c>
      <c r="J395" s="167" t="str">
        <f t="shared" si="36"/>
        <v/>
      </c>
      <c r="K395" s="5"/>
      <c r="L395" s="167" t="str">
        <f t="shared" si="37"/>
        <v/>
      </c>
      <c r="M395" s="5" t="e">
        <f t="shared" si="33"/>
        <v>#N/A</v>
      </c>
      <c r="N395" s="3" t="str">
        <f t="shared" si="34"/>
        <v/>
      </c>
    </row>
    <row r="396" spans="1:14" x14ac:dyDescent="0.2">
      <c r="A396" s="166"/>
      <c r="B396" s="204" t="e">
        <f>VLOOKUP(A396,Adr!A:B,2,FALSE)</f>
        <v>#N/A</v>
      </c>
      <c r="C396" s="196"/>
      <c r="D396" s="291"/>
      <c r="E396" s="230"/>
      <c r="F396" s="166"/>
      <c r="G396" s="169"/>
      <c r="H396" s="169"/>
      <c r="I396" s="192" t="str">
        <f t="shared" si="35"/>
        <v/>
      </c>
      <c r="J396" s="167" t="str">
        <f t="shared" si="36"/>
        <v/>
      </c>
      <c r="K396" s="5"/>
      <c r="L396" s="167" t="str">
        <f t="shared" si="37"/>
        <v/>
      </c>
      <c r="M396" s="5" t="e">
        <f t="shared" si="33"/>
        <v>#N/A</v>
      </c>
      <c r="N396" s="3" t="str">
        <f t="shared" si="34"/>
        <v/>
      </c>
    </row>
    <row r="397" spans="1:14" x14ac:dyDescent="0.2">
      <c r="A397" s="202"/>
      <c r="B397" s="204" t="e">
        <f>VLOOKUP(A397,Adr!A:B,2,FALSE)</f>
        <v>#N/A</v>
      </c>
      <c r="C397" s="185"/>
      <c r="D397" s="289"/>
      <c r="E397" s="230"/>
      <c r="F397" s="166"/>
      <c r="G397" s="169"/>
      <c r="H397" s="169"/>
      <c r="I397" s="192" t="str">
        <f t="shared" si="35"/>
        <v/>
      </c>
      <c r="J397" s="167" t="str">
        <f t="shared" si="36"/>
        <v/>
      </c>
      <c r="K397" s="5"/>
      <c r="L397" s="167" t="str">
        <f t="shared" si="37"/>
        <v/>
      </c>
      <c r="M397" s="5" t="e">
        <f t="shared" si="33"/>
        <v>#N/A</v>
      </c>
      <c r="N397" s="3" t="str">
        <f t="shared" si="34"/>
        <v/>
      </c>
    </row>
    <row r="398" spans="1:14" x14ac:dyDescent="0.2">
      <c r="A398" s="202"/>
      <c r="B398" s="204" t="e">
        <f>VLOOKUP(A398,Adr!A:B,2,FALSE)</f>
        <v>#N/A</v>
      </c>
      <c r="C398" s="185"/>
      <c r="D398" s="289"/>
      <c r="E398" s="173"/>
      <c r="F398" s="166"/>
      <c r="G398" s="169"/>
      <c r="H398" s="169"/>
      <c r="I398" s="192" t="str">
        <f t="shared" si="35"/>
        <v/>
      </c>
      <c r="J398" s="167" t="str">
        <f t="shared" si="36"/>
        <v/>
      </c>
      <c r="K398" s="5"/>
      <c r="L398" s="167" t="str">
        <f t="shared" si="37"/>
        <v/>
      </c>
      <c r="M398" s="5" t="e">
        <f t="shared" ref="M398:M461" si="38">B398&amp;F398&amp;H398&amp;C398</f>
        <v>#N/A</v>
      </c>
      <c r="N398" s="3" t="str">
        <f t="shared" ref="N398:N451" si="39">+I398&amp;H398</f>
        <v/>
      </c>
    </row>
    <row r="399" spans="1:14" x14ac:dyDescent="0.2">
      <c r="A399" s="202"/>
      <c r="B399" s="204" t="e">
        <f>VLOOKUP(A399,Adr!A:B,2,FALSE)</f>
        <v>#N/A</v>
      </c>
      <c r="C399" s="196"/>
      <c r="D399" s="289"/>
      <c r="E399" s="230"/>
      <c r="F399" s="166"/>
      <c r="G399" s="169"/>
      <c r="H399" s="169"/>
      <c r="I399" s="192" t="str">
        <f t="shared" si="35"/>
        <v/>
      </c>
      <c r="J399" s="167" t="str">
        <f t="shared" si="36"/>
        <v/>
      </c>
      <c r="K399" s="5"/>
      <c r="L399" s="167" t="str">
        <f t="shared" si="37"/>
        <v/>
      </c>
      <c r="M399" s="5" t="e">
        <f t="shared" si="38"/>
        <v>#N/A</v>
      </c>
      <c r="N399" s="3" t="str">
        <f t="shared" si="39"/>
        <v/>
      </c>
    </row>
    <row r="400" spans="1:14" x14ac:dyDescent="0.2">
      <c r="A400" s="166"/>
      <c r="B400" s="204" t="e">
        <f>VLOOKUP(A400,Adr!A:B,2,FALSE)</f>
        <v>#N/A</v>
      </c>
      <c r="C400" s="196"/>
      <c r="D400" s="291"/>
      <c r="E400" s="173"/>
      <c r="F400" s="166"/>
      <c r="G400" s="169"/>
      <c r="H400" s="169"/>
      <c r="I400" s="192" t="str">
        <f t="shared" si="35"/>
        <v/>
      </c>
      <c r="J400" s="167" t="str">
        <f t="shared" si="36"/>
        <v/>
      </c>
      <c r="K400" s="5"/>
      <c r="L400" s="167" t="str">
        <f t="shared" si="37"/>
        <v/>
      </c>
      <c r="M400" s="5" t="e">
        <f t="shared" si="38"/>
        <v>#N/A</v>
      </c>
      <c r="N400" s="3" t="str">
        <f t="shared" si="39"/>
        <v/>
      </c>
    </row>
    <row r="401" spans="1:14" x14ac:dyDescent="0.2">
      <c r="A401" s="202"/>
      <c r="B401" s="204" t="e">
        <f>VLOOKUP(A401,Adr!A:B,2,FALSE)</f>
        <v>#N/A</v>
      </c>
      <c r="C401" s="169"/>
      <c r="D401" s="290"/>
      <c r="E401" s="230"/>
      <c r="F401" s="166"/>
      <c r="G401" s="169"/>
      <c r="H401" s="169"/>
      <c r="I401" s="192" t="str">
        <f t="shared" si="35"/>
        <v/>
      </c>
      <c r="J401" s="167" t="str">
        <f t="shared" si="36"/>
        <v/>
      </c>
      <c r="K401" s="5"/>
      <c r="L401" s="167" t="str">
        <f t="shared" si="37"/>
        <v/>
      </c>
      <c r="M401" s="5" t="e">
        <f t="shared" si="38"/>
        <v>#N/A</v>
      </c>
      <c r="N401" s="3" t="str">
        <f t="shared" si="39"/>
        <v/>
      </c>
    </row>
    <row r="402" spans="1:14" x14ac:dyDescent="0.2">
      <c r="A402" s="166"/>
      <c r="B402" s="204" t="e">
        <f>VLOOKUP(A402,Adr!A:B,2,FALSE)</f>
        <v>#N/A</v>
      </c>
      <c r="C402" s="196"/>
      <c r="D402" s="291"/>
      <c r="E402" s="173"/>
      <c r="F402" s="166"/>
      <c r="G402" s="169"/>
      <c r="H402" s="169"/>
      <c r="I402" s="192" t="str">
        <f t="shared" si="35"/>
        <v/>
      </c>
      <c r="J402" s="167" t="str">
        <f t="shared" si="36"/>
        <v/>
      </c>
      <c r="K402" s="5"/>
      <c r="L402" s="167" t="str">
        <f t="shared" si="37"/>
        <v/>
      </c>
      <c r="M402" s="5" t="e">
        <f t="shared" si="38"/>
        <v>#N/A</v>
      </c>
      <c r="N402" s="3" t="str">
        <f t="shared" si="39"/>
        <v/>
      </c>
    </row>
    <row r="403" spans="1:14" x14ac:dyDescent="0.2">
      <c r="A403" s="166"/>
      <c r="B403" s="204" t="e">
        <f>VLOOKUP(A403,Adr!A:B,2,FALSE)</f>
        <v>#N/A</v>
      </c>
      <c r="C403" s="196"/>
      <c r="D403" s="291"/>
      <c r="E403" s="230"/>
      <c r="F403" s="166"/>
      <c r="G403" s="169"/>
      <c r="H403" s="169"/>
      <c r="I403" s="192" t="str">
        <f t="shared" si="35"/>
        <v/>
      </c>
      <c r="J403" s="167" t="str">
        <f t="shared" si="36"/>
        <v/>
      </c>
      <c r="K403" s="5"/>
      <c r="L403" s="167" t="str">
        <f t="shared" si="37"/>
        <v/>
      </c>
      <c r="M403" s="5" t="e">
        <f t="shared" si="38"/>
        <v>#N/A</v>
      </c>
      <c r="N403" s="3" t="str">
        <f t="shared" si="39"/>
        <v/>
      </c>
    </row>
    <row r="404" spans="1:14" x14ac:dyDescent="0.2">
      <c r="A404" s="166"/>
      <c r="B404" s="204" t="e">
        <f>VLOOKUP(A404,Adr!A:B,2,FALSE)</f>
        <v>#N/A</v>
      </c>
      <c r="C404" s="196"/>
      <c r="D404" s="291"/>
      <c r="E404" s="230"/>
      <c r="F404" s="166"/>
      <c r="G404" s="169"/>
      <c r="H404" s="169"/>
      <c r="I404" s="192" t="str">
        <f t="shared" si="35"/>
        <v/>
      </c>
      <c r="J404" s="167" t="str">
        <f t="shared" si="36"/>
        <v/>
      </c>
      <c r="K404" s="5"/>
      <c r="L404" s="167" t="str">
        <f t="shared" si="37"/>
        <v/>
      </c>
      <c r="M404" s="5" t="e">
        <f t="shared" si="38"/>
        <v>#N/A</v>
      </c>
      <c r="N404" s="3" t="str">
        <f t="shared" si="39"/>
        <v/>
      </c>
    </row>
    <row r="405" spans="1:14" x14ac:dyDescent="0.2">
      <c r="A405" s="198"/>
      <c r="B405" s="204" t="e">
        <f>VLOOKUP(A405,Adr!A:B,2,FALSE)</f>
        <v>#N/A</v>
      </c>
      <c r="C405" s="169"/>
      <c r="D405" s="290"/>
      <c r="E405" s="173"/>
      <c r="F405" s="166"/>
      <c r="G405" s="169"/>
      <c r="H405" s="169"/>
      <c r="I405" s="192" t="str">
        <f t="shared" si="35"/>
        <v/>
      </c>
      <c r="J405" s="167" t="str">
        <f t="shared" si="36"/>
        <v/>
      </c>
      <c r="K405" s="5"/>
      <c r="L405" s="167" t="str">
        <f t="shared" si="37"/>
        <v/>
      </c>
      <c r="M405" s="5" t="e">
        <f t="shared" si="38"/>
        <v>#N/A</v>
      </c>
      <c r="N405" s="3" t="str">
        <f t="shared" si="39"/>
        <v/>
      </c>
    </row>
    <row r="406" spans="1:14" x14ac:dyDescent="0.2">
      <c r="A406" s="202"/>
      <c r="B406" s="204" t="e">
        <f>VLOOKUP(A406,Adr!A:B,2,FALSE)</f>
        <v>#N/A</v>
      </c>
      <c r="C406" s="185"/>
      <c r="D406" s="289"/>
      <c r="E406" s="173"/>
      <c r="F406" s="166"/>
      <c r="G406" s="169"/>
      <c r="H406" s="169"/>
      <c r="I406" s="192" t="str">
        <f t="shared" si="35"/>
        <v/>
      </c>
      <c r="J406" s="167" t="str">
        <f t="shared" si="36"/>
        <v/>
      </c>
      <c r="K406" s="5"/>
      <c r="L406" s="167" t="str">
        <f t="shared" si="37"/>
        <v/>
      </c>
      <c r="M406" s="5" t="e">
        <f t="shared" si="38"/>
        <v>#N/A</v>
      </c>
      <c r="N406" s="3" t="str">
        <f t="shared" si="39"/>
        <v/>
      </c>
    </row>
    <row r="407" spans="1:14" x14ac:dyDescent="0.2">
      <c r="A407" s="202"/>
      <c r="B407" s="204" t="e">
        <f>VLOOKUP(A407,Adr!A:B,2,FALSE)</f>
        <v>#N/A</v>
      </c>
      <c r="C407" s="197"/>
      <c r="D407" s="292"/>
      <c r="E407" s="173"/>
      <c r="F407" s="166"/>
      <c r="G407" s="169"/>
      <c r="H407" s="169"/>
      <c r="I407" s="192" t="str">
        <f t="shared" si="35"/>
        <v/>
      </c>
      <c r="J407" s="167" t="str">
        <f t="shared" si="36"/>
        <v/>
      </c>
      <c r="K407" s="5"/>
      <c r="L407" s="167" t="str">
        <f t="shared" si="37"/>
        <v/>
      </c>
      <c r="M407" s="5" t="e">
        <f t="shared" si="38"/>
        <v>#N/A</v>
      </c>
      <c r="N407" s="3" t="str">
        <f t="shared" si="39"/>
        <v/>
      </c>
    </row>
    <row r="408" spans="1:14" x14ac:dyDescent="0.2">
      <c r="A408" s="166"/>
      <c r="B408" s="204" t="e">
        <f>VLOOKUP(A408,Adr!A:B,2,FALSE)</f>
        <v>#N/A</v>
      </c>
      <c r="C408" s="169"/>
      <c r="D408" s="290"/>
      <c r="E408" s="230"/>
      <c r="F408" s="166"/>
      <c r="G408" s="169"/>
      <c r="H408" s="169"/>
      <c r="I408" s="192" t="str">
        <f t="shared" si="35"/>
        <v/>
      </c>
      <c r="J408" s="167" t="str">
        <f t="shared" si="36"/>
        <v/>
      </c>
      <c r="K408" s="5"/>
      <c r="L408" s="167" t="str">
        <f t="shared" si="37"/>
        <v/>
      </c>
      <c r="M408" s="5" t="e">
        <f t="shared" si="38"/>
        <v>#N/A</v>
      </c>
      <c r="N408" s="3" t="str">
        <f t="shared" si="39"/>
        <v/>
      </c>
    </row>
    <row r="409" spans="1:14" x14ac:dyDescent="0.2">
      <c r="A409" s="166"/>
      <c r="B409" s="204" t="e">
        <f>VLOOKUP(A409,Adr!A:B,2,FALSE)</f>
        <v>#N/A</v>
      </c>
      <c r="C409" s="196"/>
      <c r="D409" s="291"/>
      <c r="E409" s="173"/>
      <c r="F409" s="166"/>
      <c r="G409" s="169"/>
      <c r="H409" s="169"/>
      <c r="I409" s="192" t="str">
        <f t="shared" si="35"/>
        <v/>
      </c>
      <c r="J409" s="167" t="str">
        <f t="shared" si="36"/>
        <v/>
      </c>
      <c r="K409" s="5"/>
      <c r="L409" s="167" t="str">
        <f t="shared" si="37"/>
        <v/>
      </c>
      <c r="M409" s="5" t="e">
        <f t="shared" si="38"/>
        <v>#N/A</v>
      </c>
      <c r="N409" s="3" t="str">
        <f t="shared" si="39"/>
        <v/>
      </c>
    </row>
    <row r="410" spans="1:14" x14ac:dyDescent="0.2">
      <c r="A410" s="202"/>
      <c r="B410" s="204" t="e">
        <f>VLOOKUP(A410,Adr!A:B,2,FALSE)</f>
        <v>#N/A</v>
      </c>
      <c r="C410" s="169"/>
      <c r="D410" s="290"/>
      <c r="E410" s="230"/>
      <c r="F410" s="166"/>
      <c r="G410" s="169"/>
      <c r="H410" s="169"/>
      <c r="I410" s="192" t="str">
        <f t="shared" si="35"/>
        <v/>
      </c>
      <c r="J410" s="167" t="str">
        <f t="shared" si="36"/>
        <v/>
      </c>
      <c r="K410" s="5"/>
      <c r="L410" s="167" t="str">
        <f t="shared" si="37"/>
        <v/>
      </c>
      <c r="M410" s="5" t="e">
        <f t="shared" si="38"/>
        <v>#N/A</v>
      </c>
      <c r="N410" s="3" t="str">
        <f t="shared" si="39"/>
        <v/>
      </c>
    </row>
    <row r="411" spans="1:14" x14ac:dyDescent="0.2">
      <c r="A411" s="166"/>
      <c r="B411" s="204" t="e">
        <f>VLOOKUP(A411,Adr!A:B,2,FALSE)</f>
        <v>#N/A</v>
      </c>
      <c r="C411" s="197"/>
      <c r="D411" s="292"/>
      <c r="E411" s="230"/>
      <c r="F411" s="166"/>
      <c r="G411" s="169"/>
      <c r="H411" s="169"/>
      <c r="I411" s="192" t="str">
        <f t="shared" si="35"/>
        <v/>
      </c>
      <c r="J411" s="167" t="str">
        <f t="shared" si="36"/>
        <v/>
      </c>
      <c r="K411" s="5"/>
      <c r="L411" s="167" t="str">
        <f t="shared" si="37"/>
        <v/>
      </c>
      <c r="M411" s="5" t="e">
        <f t="shared" si="38"/>
        <v>#N/A</v>
      </c>
      <c r="N411" s="3" t="str">
        <f t="shared" si="39"/>
        <v/>
      </c>
    </row>
    <row r="412" spans="1:14" x14ac:dyDescent="0.2">
      <c r="A412" s="202"/>
      <c r="B412" s="204" t="e">
        <f>VLOOKUP(A412,Adr!A:B,2,FALSE)</f>
        <v>#N/A</v>
      </c>
      <c r="C412" s="185"/>
      <c r="D412" s="289"/>
      <c r="E412" s="230"/>
      <c r="F412" s="166"/>
      <c r="G412" s="169"/>
      <c r="H412" s="169"/>
      <c r="I412" s="192" t="str">
        <f t="shared" si="35"/>
        <v/>
      </c>
      <c r="J412" s="167" t="str">
        <f t="shared" si="36"/>
        <v/>
      </c>
      <c r="K412" s="5"/>
      <c r="L412" s="167" t="str">
        <f t="shared" si="37"/>
        <v/>
      </c>
      <c r="M412" s="5" t="e">
        <f t="shared" si="38"/>
        <v>#N/A</v>
      </c>
      <c r="N412" s="3" t="str">
        <f t="shared" si="39"/>
        <v/>
      </c>
    </row>
    <row r="413" spans="1:14" x14ac:dyDescent="0.2">
      <c r="A413" s="166"/>
      <c r="B413" s="204" t="e">
        <f>VLOOKUP(A413,Adr!A:B,2,FALSE)</f>
        <v>#N/A</v>
      </c>
      <c r="C413" s="185"/>
      <c r="D413" s="289"/>
      <c r="E413" s="173"/>
      <c r="F413" s="166"/>
      <c r="G413" s="169"/>
      <c r="H413" s="169"/>
      <c r="I413" s="192" t="str">
        <f t="shared" si="35"/>
        <v/>
      </c>
      <c r="J413" s="167" t="str">
        <f t="shared" si="36"/>
        <v/>
      </c>
      <c r="K413" s="5"/>
      <c r="L413" s="167" t="str">
        <f t="shared" si="37"/>
        <v/>
      </c>
      <c r="M413" s="5" t="e">
        <f t="shared" si="38"/>
        <v>#N/A</v>
      </c>
      <c r="N413" s="3" t="str">
        <f t="shared" si="39"/>
        <v/>
      </c>
    </row>
    <row r="414" spans="1:14" x14ac:dyDescent="0.2">
      <c r="A414" s="166"/>
      <c r="B414" s="204" t="e">
        <f>VLOOKUP(A414,Adr!A:B,2,FALSE)</f>
        <v>#N/A</v>
      </c>
      <c r="C414" s="185"/>
      <c r="D414" s="289"/>
      <c r="E414" s="230"/>
      <c r="F414" s="166"/>
      <c r="G414" s="169"/>
      <c r="H414" s="169"/>
      <c r="I414" s="192" t="str">
        <f t="shared" si="35"/>
        <v/>
      </c>
      <c r="J414" s="167" t="str">
        <f t="shared" si="36"/>
        <v/>
      </c>
      <c r="K414" s="5"/>
      <c r="L414" s="167" t="str">
        <f t="shared" si="37"/>
        <v/>
      </c>
      <c r="M414" s="5" t="e">
        <f t="shared" si="38"/>
        <v>#N/A</v>
      </c>
      <c r="N414" s="3" t="str">
        <f t="shared" si="39"/>
        <v/>
      </c>
    </row>
    <row r="415" spans="1:14" x14ac:dyDescent="0.2">
      <c r="A415" s="166"/>
      <c r="B415" s="204" t="e">
        <f>VLOOKUP(A415,Adr!A:B,2,FALSE)</f>
        <v>#N/A</v>
      </c>
      <c r="C415" s="197"/>
      <c r="D415" s="292"/>
      <c r="E415" s="173"/>
      <c r="F415" s="166"/>
      <c r="G415" s="169"/>
      <c r="H415" s="169"/>
      <c r="I415" s="192" t="str">
        <f t="shared" ref="I415:I478" si="40">A415&amp;F415</f>
        <v/>
      </c>
      <c r="J415" s="167" t="str">
        <f t="shared" ref="J415:J478" si="41">A415&amp;G415</f>
        <v/>
      </c>
      <c r="K415" s="5"/>
      <c r="L415" s="167" t="str">
        <f t="shared" ref="L415:L478" si="42">A415&amp;G415&amp;H415</f>
        <v/>
      </c>
      <c r="M415" s="5" t="e">
        <f t="shared" si="38"/>
        <v>#N/A</v>
      </c>
      <c r="N415" s="3" t="str">
        <f t="shared" si="39"/>
        <v/>
      </c>
    </row>
    <row r="416" spans="1:14" x14ac:dyDescent="0.2">
      <c r="A416" s="166"/>
      <c r="B416" s="204" t="e">
        <f>VLOOKUP(A416,Adr!A:B,2,FALSE)</f>
        <v>#N/A</v>
      </c>
      <c r="C416" s="185"/>
      <c r="D416" s="289"/>
      <c r="E416" s="173"/>
      <c r="F416" s="166"/>
      <c r="G416" s="169"/>
      <c r="H416" s="169"/>
      <c r="I416" s="192" t="str">
        <f t="shared" si="40"/>
        <v/>
      </c>
      <c r="J416" s="167" t="str">
        <f t="shared" si="41"/>
        <v/>
      </c>
      <c r="K416" s="5"/>
      <c r="L416" s="167" t="str">
        <f t="shared" si="42"/>
        <v/>
      </c>
      <c r="M416" s="5" t="e">
        <f t="shared" si="38"/>
        <v>#N/A</v>
      </c>
      <c r="N416" s="3" t="str">
        <f t="shared" si="39"/>
        <v/>
      </c>
    </row>
    <row r="417" spans="1:14" x14ac:dyDescent="0.2">
      <c r="A417" s="198"/>
      <c r="B417" s="204" t="e">
        <f>VLOOKUP(A417,Adr!A:B,2,FALSE)</f>
        <v>#N/A</v>
      </c>
      <c r="C417" s="169"/>
      <c r="D417" s="290"/>
      <c r="E417" s="173"/>
      <c r="F417" s="166"/>
      <c r="G417" s="169"/>
      <c r="H417" s="169"/>
      <c r="I417" s="192" t="str">
        <f t="shared" si="40"/>
        <v/>
      </c>
      <c r="J417" s="167" t="str">
        <f t="shared" si="41"/>
        <v/>
      </c>
      <c r="K417" s="5"/>
      <c r="L417" s="167" t="str">
        <f t="shared" si="42"/>
        <v/>
      </c>
      <c r="M417" s="5" t="e">
        <f t="shared" si="38"/>
        <v>#N/A</v>
      </c>
      <c r="N417" s="3" t="str">
        <f t="shared" si="39"/>
        <v/>
      </c>
    </row>
    <row r="418" spans="1:14" x14ac:dyDescent="0.2">
      <c r="A418" s="202"/>
      <c r="B418" s="204" t="e">
        <f>VLOOKUP(A418,Adr!A:B,2,FALSE)</f>
        <v>#N/A</v>
      </c>
      <c r="C418" s="185"/>
      <c r="D418" s="291"/>
      <c r="E418" s="173"/>
      <c r="F418" s="166"/>
      <c r="G418" s="169"/>
      <c r="H418" s="169"/>
      <c r="I418" s="192" t="str">
        <f t="shared" si="40"/>
        <v/>
      </c>
      <c r="J418" s="167" t="str">
        <f t="shared" si="41"/>
        <v/>
      </c>
      <c r="K418" s="5"/>
      <c r="L418" s="167" t="str">
        <f t="shared" si="42"/>
        <v/>
      </c>
      <c r="M418" s="5" t="e">
        <f t="shared" si="38"/>
        <v>#N/A</v>
      </c>
      <c r="N418" s="3" t="str">
        <f t="shared" si="39"/>
        <v/>
      </c>
    </row>
    <row r="419" spans="1:14" x14ac:dyDescent="0.2">
      <c r="A419" s="182"/>
      <c r="B419" s="204" t="e">
        <f>VLOOKUP(A419,Adr!A:B,2,FALSE)</f>
        <v>#N/A</v>
      </c>
      <c r="C419" s="185"/>
      <c r="D419" s="289"/>
      <c r="E419" s="230"/>
      <c r="F419" s="166"/>
      <c r="G419" s="169"/>
      <c r="H419" s="169"/>
      <c r="I419" s="192" t="str">
        <f t="shared" si="40"/>
        <v/>
      </c>
      <c r="J419" s="167" t="str">
        <f t="shared" si="41"/>
        <v/>
      </c>
      <c r="K419" s="5"/>
      <c r="L419" s="167" t="str">
        <f t="shared" si="42"/>
        <v/>
      </c>
      <c r="M419" s="5" t="e">
        <f t="shared" si="38"/>
        <v>#N/A</v>
      </c>
      <c r="N419" s="3" t="str">
        <f t="shared" si="39"/>
        <v/>
      </c>
    </row>
    <row r="420" spans="1:14" x14ac:dyDescent="0.2">
      <c r="A420" s="182"/>
      <c r="B420" s="204" t="e">
        <f>VLOOKUP(A420,Adr!A:B,2,FALSE)</f>
        <v>#N/A</v>
      </c>
      <c r="C420" s="185"/>
      <c r="D420" s="289"/>
      <c r="E420" s="230"/>
      <c r="F420" s="166"/>
      <c r="G420" s="169"/>
      <c r="H420" s="169"/>
      <c r="I420" s="192" t="str">
        <f t="shared" si="40"/>
        <v/>
      </c>
      <c r="J420" s="167" t="str">
        <f t="shared" si="41"/>
        <v/>
      </c>
      <c r="K420" s="5"/>
      <c r="L420" s="167" t="str">
        <f t="shared" si="42"/>
        <v/>
      </c>
      <c r="M420" s="5" t="e">
        <f t="shared" si="38"/>
        <v>#N/A</v>
      </c>
      <c r="N420" s="3" t="str">
        <f t="shared" si="39"/>
        <v/>
      </c>
    </row>
    <row r="421" spans="1:14" x14ac:dyDescent="0.2">
      <c r="A421" s="202"/>
      <c r="B421" s="204" t="e">
        <f>VLOOKUP(A421,Adr!A:B,2,FALSE)</f>
        <v>#N/A</v>
      </c>
      <c r="C421" s="185"/>
      <c r="D421" s="289"/>
      <c r="E421" s="230"/>
      <c r="F421" s="166"/>
      <c r="G421" s="169"/>
      <c r="H421" s="169"/>
      <c r="I421" s="192" t="str">
        <f t="shared" si="40"/>
        <v/>
      </c>
      <c r="J421" s="167" t="str">
        <f t="shared" si="41"/>
        <v/>
      </c>
      <c r="K421" s="5"/>
      <c r="L421" s="167" t="str">
        <f t="shared" si="42"/>
        <v/>
      </c>
      <c r="M421" s="5" t="e">
        <f t="shared" si="38"/>
        <v>#N/A</v>
      </c>
      <c r="N421" s="3" t="str">
        <f t="shared" si="39"/>
        <v/>
      </c>
    </row>
    <row r="422" spans="1:14" x14ac:dyDescent="0.2">
      <c r="A422" s="202"/>
      <c r="B422" s="204" t="e">
        <f>VLOOKUP(A422,Adr!A:B,2,FALSE)</f>
        <v>#N/A</v>
      </c>
      <c r="C422" s="169"/>
      <c r="D422" s="290"/>
      <c r="E422" s="173"/>
      <c r="F422" s="166"/>
      <c r="G422" s="169"/>
      <c r="H422" s="169"/>
      <c r="I422" s="192" t="str">
        <f t="shared" si="40"/>
        <v/>
      </c>
      <c r="J422" s="167" t="str">
        <f t="shared" si="41"/>
        <v/>
      </c>
      <c r="K422" s="5"/>
      <c r="L422" s="167" t="str">
        <f t="shared" si="42"/>
        <v/>
      </c>
      <c r="M422" s="5" t="e">
        <f t="shared" si="38"/>
        <v>#N/A</v>
      </c>
      <c r="N422" s="3" t="str">
        <f t="shared" si="39"/>
        <v/>
      </c>
    </row>
    <row r="423" spans="1:14" x14ac:dyDescent="0.2">
      <c r="A423" s="202"/>
      <c r="B423" s="204" t="e">
        <f>VLOOKUP(A423,Adr!A:B,2,FALSE)</f>
        <v>#N/A</v>
      </c>
      <c r="C423" s="197"/>
      <c r="D423" s="292"/>
      <c r="E423" s="173"/>
      <c r="F423" s="166"/>
      <c r="G423" s="169"/>
      <c r="H423" s="169"/>
      <c r="I423" s="192" t="str">
        <f t="shared" si="40"/>
        <v/>
      </c>
      <c r="J423" s="167" t="str">
        <f t="shared" si="41"/>
        <v/>
      </c>
      <c r="K423" s="5"/>
      <c r="L423" s="167" t="str">
        <f t="shared" si="42"/>
        <v/>
      </c>
      <c r="M423" s="5" t="e">
        <f t="shared" si="38"/>
        <v>#N/A</v>
      </c>
      <c r="N423" s="3" t="str">
        <f t="shared" si="39"/>
        <v/>
      </c>
    </row>
    <row r="424" spans="1:14" x14ac:dyDescent="0.2">
      <c r="A424" s="166"/>
      <c r="B424" s="204" t="e">
        <f>VLOOKUP(A424,Adr!A:B,2,FALSE)</f>
        <v>#N/A</v>
      </c>
      <c r="C424" s="196"/>
      <c r="D424" s="291"/>
      <c r="E424" s="230"/>
      <c r="F424" s="166"/>
      <c r="G424" s="169"/>
      <c r="H424" s="169"/>
      <c r="I424" s="192" t="str">
        <f t="shared" si="40"/>
        <v/>
      </c>
      <c r="J424" s="167" t="str">
        <f t="shared" si="41"/>
        <v/>
      </c>
      <c r="K424" s="5"/>
      <c r="L424" s="167" t="str">
        <f t="shared" si="42"/>
        <v/>
      </c>
      <c r="M424" s="5" t="e">
        <f t="shared" si="38"/>
        <v>#N/A</v>
      </c>
      <c r="N424" s="3" t="str">
        <f t="shared" si="39"/>
        <v/>
      </c>
    </row>
    <row r="425" spans="1:14" x14ac:dyDescent="0.2">
      <c r="A425" s="202"/>
      <c r="B425" s="204" t="e">
        <f>VLOOKUP(A425,Adr!A:B,2,FALSE)</f>
        <v>#N/A</v>
      </c>
      <c r="C425" s="196"/>
      <c r="D425" s="291"/>
      <c r="E425" s="230"/>
      <c r="F425" s="166"/>
      <c r="G425" s="169"/>
      <c r="H425" s="169"/>
      <c r="I425" s="192" t="str">
        <f t="shared" si="40"/>
        <v/>
      </c>
      <c r="J425" s="167" t="str">
        <f t="shared" si="41"/>
        <v/>
      </c>
      <c r="K425" s="5"/>
      <c r="L425" s="167" t="str">
        <f t="shared" si="42"/>
        <v/>
      </c>
      <c r="M425" s="5" t="e">
        <f t="shared" si="38"/>
        <v>#N/A</v>
      </c>
      <c r="N425" s="3" t="str">
        <f t="shared" si="39"/>
        <v/>
      </c>
    </row>
    <row r="426" spans="1:14" x14ac:dyDescent="0.2">
      <c r="A426" s="198"/>
      <c r="B426" s="204" t="e">
        <f>VLOOKUP(A426,Adr!A:B,2,FALSE)</f>
        <v>#N/A</v>
      </c>
      <c r="C426" s="185"/>
      <c r="D426" s="289"/>
      <c r="E426" s="230"/>
      <c r="F426" s="166"/>
      <c r="G426" s="169"/>
      <c r="H426" s="169"/>
      <c r="I426" s="192" t="str">
        <f t="shared" si="40"/>
        <v/>
      </c>
      <c r="J426" s="167" t="str">
        <f t="shared" si="41"/>
        <v/>
      </c>
      <c r="K426" s="5"/>
      <c r="L426" s="167" t="str">
        <f t="shared" si="42"/>
        <v/>
      </c>
      <c r="M426" s="5" t="e">
        <f t="shared" si="38"/>
        <v>#N/A</v>
      </c>
      <c r="N426" s="3" t="str">
        <f t="shared" si="39"/>
        <v/>
      </c>
    </row>
    <row r="427" spans="1:14" x14ac:dyDescent="0.2">
      <c r="A427" s="166"/>
      <c r="B427" s="204" t="e">
        <f>VLOOKUP(A427,Adr!A:B,2,FALSE)</f>
        <v>#N/A</v>
      </c>
      <c r="C427" s="196"/>
      <c r="D427" s="291"/>
      <c r="E427" s="173"/>
      <c r="F427" s="166"/>
      <c r="G427" s="169"/>
      <c r="H427" s="169"/>
      <c r="I427" s="192" t="str">
        <f t="shared" si="40"/>
        <v/>
      </c>
      <c r="J427" s="167" t="str">
        <f t="shared" si="41"/>
        <v/>
      </c>
      <c r="K427" s="5"/>
      <c r="L427" s="167" t="str">
        <f t="shared" si="42"/>
        <v/>
      </c>
      <c r="M427" s="5" t="e">
        <f t="shared" si="38"/>
        <v>#N/A</v>
      </c>
      <c r="N427" s="3" t="str">
        <f t="shared" si="39"/>
        <v/>
      </c>
    </row>
    <row r="428" spans="1:14" x14ac:dyDescent="0.2">
      <c r="A428" s="198"/>
      <c r="B428" s="204" t="e">
        <f>VLOOKUP(A428,Adr!A:B,2,FALSE)</f>
        <v>#N/A</v>
      </c>
      <c r="C428" s="185"/>
      <c r="D428" s="289"/>
      <c r="E428" s="230"/>
      <c r="F428" s="166"/>
      <c r="G428" s="169"/>
      <c r="H428" s="169"/>
      <c r="I428" s="192" t="str">
        <f t="shared" si="40"/>
        <v/>
      </c>
      <c r="J428" s="167" t="str">
        <f t="shared" si="41"/>
        <v/>
      </c>
      <c r="K428" s="5"/>
      <c r="L428" s="167" t="str">
        <f t="shared" si="42"/>
        <v/>
      </c>
      <c r="M428" s="5" t="e">
        <f t="shared" si="38"/>
        <v>#N/A</v>
      </c>
      <c r="N428" s="3" t="str">
        <f t="shared" si="39"/>
        <v/>
      </c>
    </row>
    <row r="429" spans="1:14" x14ac:dyDescent="0.2">
      <c r="A429" s="166"/>
      <c r="B429" s="204" t="e">
        <f>VLOOKUP(A429,Adr!A:B,2,FALSE)</f>
        <v>#N/A</v>
      </c>
      <c r="C429" s="197"/>
      <c r="D429" s="292"/>
      <c r="E429" s="230"/>
      <c r="F429" s="166"/>
      <c r="G429" s="169"/>
      <c r="H429" s="169"/>
      <c r="I429" s="192" t="str">
        <f t="shared" si="40"/>
        <v/>
      </c>
      <c r="J429" s="167" t="str">
        <f t="shared" si="41"/>
        <v/>
      </c>
      <c r="K429" s="5"/>
      <c r="L429" s="167" t="str">
        <f t="shared" si="42"/>
        <v/>
      </c>
      <c r="M429" s="5" t="e">
        <f t="shared" si="38"/>
        <v>#N/A</v>
      </c>
      <c r="N429" s="3" t="str">
        <f t="shared" si="39"/>
        <v/>
      </c>
    </row>
    <row r="430" spans="1:14" x14ac:dyDescent="0.2">
      <c r="A430" s="198"/>
      <c r="B430" s="204" t="e">
        <f>VLOOKUP(A430,Adr!A:B,2,FALSE)</f>
        <v>#N/A</v>
      </c>
      <c r="C430" s="185"/>
      <c r="D430" s="289"/>
      <c r="E430" s="230"/>
      <c r="F430" s="166"/>
      <c r="G430" s="169"/>
      <c r="H430" s="169"/>
      <c r="I430" s="192" t="str">
        <f t="shared" si="40"/>
        <v/>
      </c>
      <c r="J430" s="167" t="str">
        <f t="shared" si="41"/>
        <v/>
      </c>
      <c r="K430" s="5"/>
      <c r="L430" s="167" t="str">
        <f t="shared" si="42"/>
        <v/>
      </c>
      <c r="M430" s="5" t="e">
        <f t="shared" si="38"/>
        <v>#N/A</v>
      </c>
      <c r="N430" s="3" t="str">
        <f t="shared" si="39"/>
        <v/>
      </c>
    </row>
    <row r="431" spans="1:14" x14ac:dyDescent="0.2">
      <c r="A431" s="166"/>
      <c r="B431" s="204" t="e">
        <f>VLOOKUP(A431,Adr!A:B,2,FALSE)</f>
        <v>#N/A</v>
      </c>
      <c r="C431" s="197"/>
      <c r="D431" s="292"/>
      <c r="E431" s="173"/>
      <c r="F431" s="166"/>
      <c r="G431" s="169"/>
      <c r="H431" s="169"/>
      <c r="I431" s="192" t="str">
        <f t="shared" si="40"/>
        <v/>
      </c>
      <c r="J431" s="167" t="str">
        <f t="shared" si="41"/>
        <v/>
      </c>
      <c r="K431" s="5"/>
      <c r="L431" s="167" t="str">
        <f t="shared" si="42"/>
        <v/>
      </c>
      <c r="M431" s="5" t="e">
        <f t="shared" si="38"/>
        <v>#N/A</v>
      </c>
      <c r="N431" s="3" t="str">
        <f t="shared" si="39"/>
        <v/>
      </c>
    </row>
    <row r="432" spans="1:14" x14ac:dyDescent="0.2">
      <c r="A432" s="198"/>
      <c r="B432" s="204" t="e">
        <f>VLOOKUP(A432,Adr!A:B,2,FALSE)</f>
        <v>#N/A</v>
      </c>
      <c r="C432" s="185"/>
      <c r="D432" s="289"/>
      <c r="E432" s="173"/>
      <c r="F432" s="166"/>
      <c r="G432" s="169"/>
      <c r="H432" s="169"/>
      <c r="I432" s="192" t="str">
        <f t="shared" si="40"/>
        <v/>
      </c>
      <c r="J432" s="167" t="str">
        <f t="shared" si="41"/>
        <v/>
      </c>
      <c r="K432" s="5"/>
      <c r="L432" s="167" t="str">
        <f t="shared" si="42"/>
        <v/>
      </c>
      <c r="M432" s="5" t="e">
        <f t="shared" si="38"/>
        <v>#N/A</v>
      </c>
      <c r="N432" s="3" t="str">
        <f t="shared" si="39"/>
        <v/>
      </c>
    </row>
    <row r="433" spans="1:14" x14ac:dyDescent="0.2">
      <c r="A433" s="166"/>
      <c r="B433" s="204" t="e">
        <f>VLOOKUP(A433,Adr!A:B,2,FALSE)</f>
        <v>#N/A</v>
      </c>
      <c r="C433" s="197"/>
      <c r="D433" s="292"/>
      <c r="E433" s="173"/>
      <c r="F433" s="166"/>
      <c r="G433" s="169"/>
      <c r="H433" s="169"/>
      <c r="I433" s="192" t="str">
        <f t="shared" si="40"/>
        <v/>
      </c>
      <c r="J433" s="167" t="str">
        <f t="shared" si="41"/>
        <v/>
      </c>
      <c r="K433" s="5"/>
      <c r="L433" s="167" t="str">
        <f t="shared" si="42"/>
        <v/>
      </c>
      <c r="M433" s="5" t="e">
        <f t="shared" si="38"/>
        <v>#N/A</v>
      </c>
      <c r="N433" s="3" t="str">
        <f t="shared" si="39"/>
        <v/>
      </c>
    </row>
    <row r="434" spans="1:14" x14ac:dyDescent="0.2">
      <c r="A434" s="166"/>
      <c r="B434" s="204" t="e">
        <f>VLOOKUP(A434,Adr!A:B,2,FALSE)</f>
        <v>#N/A</v>
      </c>
      <c r="C434" s="197"/>
      <c r="D434" s="292"/>
      <c r="E434" s="230"/>
      <c r="F434" s="166"/>
      <c r="G434" s="169"/>
      <c r="H434" s="169"/>
      <c r="I434" s="192" t="str">
        <f t="shared" si="40"/>
        <v/>
      </c>
      <c r="J434" s="167" t="str">
        <f t="shared" si="41"/>
        <v/>
      </c>
      <c r="K434" s="5"/>
      <c r="L434" s="167" t="str">
        <f t="shared" si="42"/>
        <v/>
      </c>
      <c r="M434" s="5" t="e">
        <f t="shared" si="38"/>
        <v>#N/A</v>
      </c>
      <c r="N434" s="3" t="str">
        <f t="shared" si="39"/>
        <v/>
      </c>
    </row>
    <row r="435" spans="1:14" x14ac:dyDescent="0.2">
      <c r="A435" s="198"/>
      <c r="B435" s="204" t="e">
        <f>VLOOKUP(A435,Adr!A:B,2,FALSE)</f>
        <v>#N/A</v>
      </c>
      <c r="C435" s="185"/>
      <c r="D435" s="289"/>
      <c r="E435" s="230"/>
      <c r="F435" s="166"/>
      <c r="G435" s="169"/>
      <c r="H435" s="169"/>
      <c r="I435" s="192" t="str">
        <f t="shared" si="40"/>
        <v/>
      </c>
      <c r="J435" s="167" t="str">
        <f t="shared" si="41"/>
        <v/>
      </c>
      <c r="K435" s="5"/>
      <c r="L435" s="167" t="str">
        <f t="shared" si="42"/>
        <v/>
      </c>
      <c r="M435" s="5" t="e">
        <f t="shared" si="38"/>
        <v>#N/A</v>
      </c>
      <c r="N435" s="3" t="str">
        <f t="shared" si="39"/>
        <v/>
      </c>
    </row>
    <row r="436" spans="1:14" x14ac:dyDescent="0.2">
      <c r="A436" s="198"/>
      <c r="B436" s="204" t="e">
        <f>VLOOKUP(A436,Adr!A:B,2,FALSE)</f>
        <v>#N/A</v>
      </c>
      <c r="C436" s="185"/>
      <c r="D436" s="289"/>
      <c r="E436" s="173"/>
      <c r="F436" s="166"/>
      <c r="G436" s="169"/>
      <c r="H436" s="169"/>
      <c r="I436" s="192" t="str">
        <f t="shared" si="40"/>
        <v/>
      </c>
      <c r="J436" s="167" t="str">
        <f t="shared" si="41"/>
        <v/>
      </c>
      <c r="K436" s="5"/>
      <c r="L436" s="167" t="str">
        <f t="shared" si="42"/>
        <v/>
      </c>
      <c r="M436" s="5" t="e">
        <f t="shared" si="38"/>
        <v>#N/A</v>
      </c>
      <c r="N436" s="3" t="str">
        <f t="shared" si="39"/>
        <v/>
      </c>
    </row>
    <row r="437" spans="1:14" x14ac:dyDescent="0.2">
      <c r="A437" s="166"/>
      <c r="B437" s="204" t="e">
        <f>VLOOKUP(A437,Adr!A:B,2,FALSE)</f>
        <v>#N/A</v>
      </c>
      <c r="C437" s="196"/>
      <c r="D437" s="291"/>
      <c r="E437" s="173"/>
      <c r="F437" s="166"/>
      <c r="G437" s="169"/>
      <c r="H437" s="169"/>
      <c r="I437" s="192" t="str">
        <f t="shared" si="40"/>
        <v/>
      </c>
      <c r="J437" s="167" t="str">
        <f t="shared" si="41"/>
        <v/>
      </c>
      <c r="K437" s="5"/>
      <c r="L437" s="167" t="str">
        <f t="shared" si="42"/>
        <v/>
      </c>
      <c r="M437" s="5" t="e">
        <f t="shared" si="38"/>
        <v>#N/A</v>
      </c>
      <c r="N437" s="3" t="str">
        <f t="shared" si="39"/>
        <v/>
      </c>
    </row>
    <row r="438" spans="1:14" x14ac:dyDescent="0.2">
      <c r="A438" s="198"/>
      <c r="B438" s="204" t="e">
        <f>VLOOKUP(A438,Adr!A:B,2,FALSE)</f>
        <v>#N/A</v>
      </c>
      <c r="C438" s="185"/>
      <c r="D438" s="289"/>
      <c r="E438" s="230"/>
      <c r="F438" s="166"/>
      <c r="G438" s="169"/>
      <c r="H438" s="169"/>
      <c r="I438" s="192" t="str">
        <f t="shared" si="40"/>
        <v/>
      </c>
      <c r="J438" s="167" t="str">
        <f t="shared" si="41"/>
        <v/>
      </c>
      <c r="K438" s="5"/>
      <c r="L438" s="167" t="str">
        <f t="shared" si="42"/>
        <v/>
      </c>
      <c r="M438" s="5" t="e">
        <f t="shared" si="38"/>
        <v>#N/A</v>
      </c>
      <c r="N438" s="3" t="str">
        <f t="shared" si="39"/>
        <v/>
      </c>
    </row>
    <row r="439" spans="1:14" x14ac:dyDescent="0.2">
      <c r="A439" s="166"/>
      <c r="B439" s="204" t="e">
        <f>VLOOKUP(A439,Adr!A:B,2,FALSE)</f>
        <v>#N/A</v>
      </c>
      <c r="C439" s="196"/>
      <c r="D439" s="291"/>
      <c r="E439" s="230"/>
      <c r="F439" s="166"/>
      <c r="G439" s="169"/>
      <c r="H439" s="169"/>
      <c r="I439" s="192" t="str">
        <f t="shared" si="40"/>
        <v/>
      </c>
      <c r="J439" s="167" t="str">
        <f t="shared" si="41"/>
        <v/>
      </c>
      <c r="K439" s="5"/>
      <c r="L439" s="167" t="str">
        <f t="shared" si="42"/>
        <v/>
      </c>
      <c r="M439" s="5" t="e">
        <f t="shared" si="38"/>
        <v>#N/A</v>
      </c>
      <c r="N439" s="3" t="str">
        <f t="shared" si="39"/>
        <v/>
      </c>
    </row>
    <row r="440" spans="1:14" x14ac:dyDescent="0.2">
      <c r="A440" s="182"/>
      <c r="B440" s="204" t="e">
        <f>VLOOKUP(A440,Adr!A:B,2,FALSE)</f>
        <v>#N/A</v>
      </c>
      <c r="C440" s="185"/>
      <c r="D440" s="289"/>
      <c r="E440" s="173"/>
      <c r="F440" s="166"/>
      <c r="G440" s="169"/>
      <c r="H440" s="169"/>
      <c r="I440" s="192" t="str">
        <f t="shared" si="40"/>
        <v/>
      </c>
      <c r="J440" s="167" t="str">
        <f t="shared" si="41"/>
        <v/>
      </c>
      <c r="K440" s="5"/>
      <c r="L440" s="167" t="str">
        <f t="shared" si="42"/>
        <v/>
      </c>
      <c r="M440" s="5" t="e">
        <f t="shared" si="38"/>
        <v>#N/A</v>
      </c>
      <c r="N440" s="3" t="str">
        <f t="shared" si="39"/>
        <v/>
      </c>
    </row>
    <row r="441" spans="1:14" x14ac:dyDescent="0.2">
      <c r="A441" s="198"/>
      <c r="B441" s="204" t="e">
        <f>VLOOKUP(A441,Adr!A:B,2,FALSE)</f>
        <v>#N/A</v>
      </c>
      <c r="C441" s="185"/>
      <c r="D441" s="291"/>
      <c r="E441" s="173"/>
      <c r="F441" s="166"/>
      <c r="G441" s="169"/>
      <c r="H441" s="169"/>
      <c r="I441" s="192" t="str">
        <f t="shared" si="40"/>
        <v/>
      </c>
      <c r="J441" s="167" t="str">
        <f t="shared" si="41"/>
        <v/>
      </c>
      <c r="K441" s="5"/>
      <c r="L441" s="167" t="str">
        <f t="shared" si="42"/>
        <v/>
      </c>
      <c r="M441" s="5" t="e">
        <f t="shared" si="38"/>
        <v>#N/A</v>
      </c>
      <c r="N441" s="3" t="str">
        <f t="shared" si="39"/>
        <v/>
      </c>
    </row>
    <row r="442" spans="1:14" x14ac:dyDescent="0.2">
      <c r="A442" s="166"/>
      <c r="B442" s="204" t="e">
        <f>VLOOKUP(A442,Adr!A:B,2,FALSE)</f>
        <v>#N/A</v>
      </c>
      <c r="C442" s="196"/>
      <c r="D442" s="289"/>
      <c r="E442" s="173"/>
      <c r="F442" s="166"/>
      <c r="G442" s="169"/>
      <c r="H442" s="169"/>
      <c r="I442" s="192" t="str">
        <f t="shared" si="40"/>
        <v/>
      </c>
      <c r="J442" s="167" t="str">
        <f t="shared" si="41"/>
        <v/>
      </c>
      <c r="K442" s="5"/>
      <c r="L442" s="167" t="str">
        <f t="shared" si="42"/>
        <v/>
      </c>
      <c r="M442" s="5" t="e">
        <f t="shared" si="38"/>
        <v>#N/A</v>
      </c>
      <c r="N442" s="3" t="str">
        <f t="shared" si="39"/>
        <v/>
      </c>
    </row>
    <row r="443" spans="1:14" x14ac:dyDescent="0.2">
      <c r="A443" s="166"/>
      <c r="B443" s="204" t="e">
        <f>VLOOKUP(A443,Adr!A:B,2,FALSE)</f>
        <v>#N/A</v>
      </c>
      <c r="C443" s="197"/>
      <c r="D443" s="292"/>
      <c r="E443" s="173"/>
      <c r="F443" s="166"/>
      <c r="G443" s="169"/>
      <c r="H443" s="169"/>
      <c r="I443" s="192" t="str">
        <f t="shared" si="40"/>
        <v/>
      </c>
      <c r="J443" s="167" t="str">
        <f t="shared" si="41"/>
        <v/>
      </c>
      <c r="K443" s="5"/>
      <c r="L443" s="167" t="str">
        <f t="shared" si="42"/>
        <v/>
      </c>
      <c r="M443" s="5" t="e">
        <f t="shared" si="38"/>
        <v>#N/A</v>
      </c>
      <c r="N443" s="3" t="str">
        <f t="shared" si="39"/>
        <v/>
      </c>
    </row>
    <row r="444" spans="1:14" x14ac:dyDescent="0.2">
      <c r="A444" s="166"/>
      <c r="B444" s="204" t="e">
        <f>VLOOKUP(A444,Adr!A:B,2,FALSE)</f>
        <v>#N/A</v>
      </c>
      <c r="C444" s="196"/>
      <c r="D444" s="291"/>
      <c r="E444" s="173"/>
      <c r="F444" s="166"/>
      <c r="G444" s="169"/>
      <c r="H444" s="169"/>
      <c r="I444" s="192" t="str">
        <f t="shared" si="40"/>
        <v/>
      </c>
      <c r="J444" s="167" t="str">
        <f t="shared" si="41"/>
        <v/>
      </c>
      <c r="K444" s="5"/>
      <c r="L444" s="167" t="str">
        <f t="shared" si="42"/>
        <v/>
      </c>
      <c r="M444" s="5" t="e">
        <f t="shared" si="38"/>
        <v>#N/A</v>
      </c>
      <c r="N444" s="3" t="str">
        <f t="shared" si="39"/>
        <v/>
      </c>
    </row>
    <row r="445" spans="1:14" x14ac:dyDescent="0.2">
      <c r="A445" s="198"/>
      <c r="B445" s="204" t="e">
        <f>VLOOKUP(A445,Adr!A:B,2,FALSE)</f>
        <v>#N/A</v>
      </c>
      <c r="C445" s="185"/>
      <c r="D445" s="289"/>
      <c r="E445" s="173"/>
      <c r="F445" s="166"/>
      <c r="G445" s="169"/>
      <c r="H445" s="169"/>
      <c r="I445" s="192" t="str">
        <f t="shared" si="40"/>
        <v/>
      </c>
      <c r="J445" s="167" t="str">
        <f t="shared" si="41"/>
        <v/>
      </c>
      <c r="K445" s="5"/>
      <c r="L445" s="167" t="str">
        <f t="shared" si="42"/>
        <v/>
      </c>
      <c r="M445" s="5" t="e">
        <f t="shared" si="38"/>
        <v>#N/A</v>
      </c>
      <c r="N445" s="3" t="str">
        <f t="shared" si="39"/>
        <v/>
      </c>
    </row>
    <row r="446" spans="1:14" x14ac:dyDescent="0.2">
      <c r="A446" s="166"/>
      <c r="B446" s="204" t="e">
        <f>VLOOKUP(A446,Adr!A:B,2,FALSE)</f>
        <v>#N/A</v>
      </c>
      <c r="C446" s="196"/>
      <c r="D446" s="291"/>
      <c r="E446" s="230"/>
      <c r="F446" s="166"/>
      <c r="G446" s="169"/>
      <c r="H446" s="169"/>
      <c r="I446" s="192" t="str">
        <f t="shared" si="40"/>
        <v/>
      </c>
      <c r="J446" s="167" t="str">
        <f t="shared" si="41"/>
        <v/>
      </c>
      <c r="K446" s="5"/>
      <c r="L446" s="167" t="str">
        <f t="shared" si="42"/>
        <v/>
      </c>
      <c r="M446" s="5" t="e">
        <f t="shared" si="38"/>
        <v>#N/A</v>
      </c>
      <c r="N446" s="3" t="str">
        <f t="shared" si="39"/>
        <v/>
      </c>
    </row>
    <row r="447" spans="1:14" x14ac:dyDescent="0.2">
      <c r="A447" s="166"/>
      <c r="B447" s="204" t="e">
        <f>VLOOKUP(A447,Adr!A:B,2,FALSE)</f>
        <v>#N/A</v>
      </c>
      <c r="C447" s="185"/>
      <c r="D447" s="289"/>
      <c r="E447" s="173"/>
      <c r="F447" s="166"/>
      <c r="G447" s="169"/>
      <c r="H447" s="169"/>
      <c r="I447" s="192" t="str">
        <f t="shared" si="40"/>
        <v/>
      </c>
      <c r="J447" s="167" t="str">
        <f t="shared" si="41"/>
        <v/>
      </c>
      <c r="K447" s="5"/>
      <c r="L447" s="167" t="str">
        <f t="shared" si="42"/>
        <v/>
      </c>
      <c r="M447" s="5" t="e">
        <f t="shared" si="38"/>
        <v>#N/A</v>
      </c>
      <c r="N447" s="3" t="str">
        <f t="shared" si="39"/>
        <v/>
      </c>
    </row>
    <row r="448" spans="1:14" x14ac:dyDescent="0.2">
      <c r="A448" s="166"/>
      <c r="B448" s="204" t="e">
        <f>VLOOKUP(A448,Adr!A:B,2,FALSE)</f>
        <v>#N/A</v>
      </c>
      <c r="C448" s="185"/>
      <c r="D448" s="289"/>
      <c r="E448" s="230"/>
      <c r="F448" s="166"/>
      <c r="G448" s="169"/>
      <c r="H448" s="169"/>
      <c r="I448" s="192" t="str">
        <f t="shared" si="40"/>
        <v/>
      </c>
      <c r="J448" s="167" t="str">
        <f t="shared" si="41"/>
        <v/>
      </c>
      <c r="K448" s="5"/>
      <c r="L448" s="167" t="str">
        <f t="shared" si="42"/>
        <v/>
      </c>
      <c r="M448" s="5" t="e">
        <f t="shared" si="38"/>
        <v>#N/A</v>
      </c>
      <c r="N448" s="3" t="str">
        <f t="shared" si="39"/>
        <v/>
      </c>
    </row>
    <row r="449" spans="1:14" x14ac:dyDescent="0.2">
      <c r="A449" s="166"/>
      <c r="B449" s="204" t="e">
        <f>VLOOKUP(A449,Adr!A:B,2,FALSE)</f>
        <v>#N/A</v>
      </c>
      <c r="C449" s="185"/>
      <c r="D449" s="289"/>
      <c r="E449" s="173"/>
      <c r="F449" s="166"/>
      <c r="G449" s="169"/>
      <c r="H449" s="169"/>
      <c r="I449" s="192" t="str">
        <f t="shared" si="40"/>
        <v/>
      </c>
      <c r="J449" s="167" t="str">
        <f t="shared" si="41"/>
        <v/>
      </c>
      <c r="K449" s="5"/>
      <c r="L449" s="167" t="str">
        <f t="shared" si="42"/>
        <v/>
      </c>
      <c r="M449" s="5" t="e">
        <f t="shared" si="38"/>
        <v>#N/A</v>
      </c>
      <c r="N449" s="3" t="str">
        <f t="shared" si="39"/>
        <v/>
      </c>
    </row>
    <row r="450" spans="1:14" x14ac:dyDescent="0.2">
      <c r="A450" s="182"/>
      <c r="B450" s="204" t="e">
        <f>VLOOKUP(A450,Adr!A:B,2,FALSE)</f>
        <v>#N/A</v>
      </c>
      <c r="C450" s="185"/>
      <c r="D450" s="289"/>
      <c r="E450" s="230"/>
      <c r="F450" s="166"/>
      <c r="G450" s="169"/>
      <c r="H450" s="169"/>
      <c r="I450" s="192" t="str">
        <f t="shared" si="40"/>
        <v/>
      </c>
      <c r="J450" s="167" t="str">
        <f t="shared" si="41"/>
        <v/>
      </c>
      <c r="K450" s="5"/>
      <c r="L450" s="167" t="str">
        <f t="shared" si="42"/>
        <v/>
      </c>
      <c r="M450" s="5" t="e">
        <f t="shared" si="38"/>
        <v>#N/A</v>
      </c>
      <c r="N450" s="3" t="str">
        <f t="shared" si="39"/>
        <v/>
      </c>
    </row>
    <row r="451" spans="1:14" x14ac:dyDescent="0.2">
      <c r="A451" s="166"/>
      <c r="B451" s="204" t="e">
        <f>VLOOKUP(A451,Adr!A:B,2,FALSE)</f>
        <v>#N/A</v>
      </c>
      <c r="C451" s="197"/>
      <c r="D451" s="292"/>
      <c r="E451" s="173"/>
      <c r="F451" s="166"/>
      <c r="G451" s="169"/>
      <c r="H451" s="169"/>
      <c r="I451" s="192" t="str">
        <f t="shared" si="40"/>
        <v/>
      </c>
      <c r="J451" s="167" t="str">
        <f t="shared" si="41"/>
        <v/>
      </c>
      <c r="K451" s="5"/>
      <c r="L451" s="167" t="str">
        <f t="shared" si="42"/>
        <v/>
      </c>
      <c r="M451" s="5" t="e">
        <f t="shared" si="38"/>
        <v>#N/A</v>
      </c>
      <c r="N451" s="3" t="str">
        <f t="shared" si="39"/>
        <v/>
      </c>
    </row>
    <row r="452" spans="1:14" x14ac:dyDescent="0.2">
      <c r="A452" s="202"/>
      <c r="B452" s="204" t="e">
        <f>VLOOKUP(A452,Adr!A:B,2,FALSE)</f>
        <v>#N/A</v>
      </c>
      <c r="C452" s="185"/>
      <c r="D452" s="289"/>
      <c r="E452" s="230"/>
      <c r="F452" s="166"/>
      <c r="G452" s="169"/>
      <c r="H452" s="169"/>
      <c r="I452" s="192" t="str">
        <f t="shared" si="40"/>
        <v/>
      </c>
      <c r="J452" s="167" t="str">
        <f t="shared" si="41"/>
        <v/>
      </c>
      <c r="K452" s="5"/>
      <c r="L452" s="167" t="str">
        <f t="shared" si="42"/>
        <v/>
      </c>
      <c r="M452" s="5" t="e">
        <f t="shared" si="38"/>
        <v>#N/A</v>
      </c>
    </row>
    <row r="453" spans="1:14" x14ac:dyDescent="0.2">
      <c r="A453" s="202"/>
      <c r="B453" s="204" t="e">
        <f>VLOOKUP(A453,Adr!A:B,2,FALSE)</f>
        <v>#N/A</v>
      </c>
      <c r="C453" s="185"/>
      <c r="D453" s="289"/>
      <c r="E453" s="173"/>
      <c r="F453" s="166"/>
      <c r="G453" s="169"/>
      <c r="H453" s="169"/>
      <c r="I453" s="192" t="str">
        <f t="shared" si="40"/>
        <v/>
      </c>
      <c r="J453" s="167" t="str">
        <f t="shared" si="41"/>
        <v/>
      </c>
      <c r="K453" s="5"/>
      <c r="L453" s="167" t="str">
        <f t="shared" si="42"/>
        <v/>
      </c>
      <c r="M453" s="5" t="e">
        <f t="shared" si="38"/>
        <v>#N/A</v>
      </c>
      <c r="N453" s="3" t="str">
        <f t="shared" ref="N453:N516" si="43">+I453&amp;H453</f>
        <v/>
      </c>
    </row>
    <row r="454" spans="1:14" x14ac:dyDescent="0.2">
      <c r="A454" s="166"/>
      <c r="B454" s="204" t="e">
        <f>VLOOKUP(A454,Adr!A:B,2,FALSE)</f>
        <v>#N/A</v>
      </c>
      <c r="C454" s="196"/>
      <c r="D454" s="291"/>
      <c r="E454" s="230"/>
      <c r="F454" s="166"/>
      <c r="G454" s="169"/>
      <c r="H454" s="169"/>
      <c r="I454" s="192" t="str">
        <f t="shared" si="40"/>
        <v/>
      </c>
      <c r="J454" s="167" t="str">
        <f t="shared" si="41"/>
        <v/>
      </c>
      <c r="K454" s="5"/>
      <c r="L454" s="167" t="str">
        <f t="shared" si="42"/>
        <v/>
      </c>
      <c r="M454" s="5" t="e">
        <f t="shared" si="38"/>
        <v>#N/A</v>
      </c>
      <c r="N454" s="3" t="str">
        <f t="shared" si="43"/>
        <v/>
      </c>
    </row>
    <row r="455" spans="1:14" x14ac:dyDescent="0.2">
      <c r="A455" s="166"/>
      <c r="B455" s="204" t="e">
        <f>VLOOKUP(A455,Adr!A:B,2,FALSE)</f>
        <v>#N/A</v>
      </c>
      <c r="C455" s="196"/>
      <c r="D455" s="291"/>
      <c r="E455" s="173"/>
      <c r="F455" s="166"/>
      <c r="G455" s="169"/>
      <c r="H455" s="169"/>
      <c r="I455" s="192" t="str">
        <f t="shared" si="40"/>
        <v/>
      </c>
      <c r="J455" s="167" t="str">
        <f t="shared" si="41"/>
        <v/>
      </c>
      <c r="K455" s="5"/>
      <c r="L455" s="167" t="str">
        <f t="shared" si="42"/>
        <v/>
      </c>
      <c r="M455" s="5" t="e">
        <f t="shared" si="38"/>
        <v>#N/A</v>
      </c>
      <c r="N455" s="3" t="str">
        <f t="shared" si="43"/>
        <v/>
      </c>
    </row>
    <row r="456" spans="1:14" x14ac:dyDescent="0.2">
      <c r="A456" s="182"/>
      <c r="B456" s="204" t="e">
        <f>VLOOKUP(A456,Adr!A:B,2,FALSE)</f>
        <v>#N/A</v>
      </c>
      <c r="C456" s="185"/>
      <c r="D456" s="289"/>
      <c r="E456" s="230"/>
      <c r="F456" s="166"/>
      <c r="G456" s="169"/>
      <c r="H456" s="169"/>
      <c r="I456" s="192" t="str">
        <f t="shared" si="40"/>
        <v/>
      </c>
      <c r="J456" s="167" t="str">
        <f t="shared" si="41"/>
        <v/>
      </c>
      <c r="K456" s="5"/>
      <c r="L456" s="167" t="str">
        <f t="shared" si="42"/>
        <v/>
      </c>
      <c r="M456" s="5" t="e">
        <f t="shared" si="38"/>
        <v>#N/A</v>
      </c>
      <c r="N456" s="3" t="str">
        <f t="shared" si="43"/>
        <v/>
      </c>
    </row>
    <row r="457" spans="1:14" x14ac:dyDescent="0.2">
      <c r="A457" s="166"/>
      <c r="B457" s="204" t="e">
        <f>VLOOKUP(A457,Adr!A:B,2,FALSE)</f>
        <v>#N/A</v>
      </c>
      <c r="C457" s="196"/>
      <c r="D457" s="291"/>
      <c r="E457" s="173"/>
      <c r="F457" s="166"/>
      <c r="G457" s="169"/>
      <c r="H457" s="169"/>
      <c r="I457" s="192" t="str">
        <f t="shared" si="40"/>
        <v/>
      </c>
      <c r="J457" s="167" t="str">
        <f t="shared" si="41"/>
        <v/>
      </c>
      <c r="K457" s="5"/>
      <c r="L457" s="167" t="str">
        <f t="shared" si="42"/>
        <v/>
      </c>
      <c r="M457" s="5" t="e">
        <f t="shared" si="38"/>
        <v>#N/A</v>
      </c>
      <c r="N457" s="3" t="str">
        <f t="shared" si="43"/>
        <v/>
      </c>
    </row>
    <row r="458" spans="1:14" x14ac:dyDescent="0.2">
      <c r="A458" s="166"/>
      <c r="B458" s="204" t="e">
        <f>VLOOKUP(A458,Adr!A:B,2,FALSE)</f>
        <v>#N/A</v>
      </c>
      <c r="C458" s="196"/>
      <c r="D458" s="291"/>
      <c r="E458" s="230"/>
      <c r="F458" s="166"/>
      <c r="G458" s="169"/>
      <c r="H458" s="169"/>
      <c r="I458" s="192" t="str">
        <f t="shared" si="40"/>
        <v/>
      </c>
      <c r="J458" s="167" t="str">
        <f t="shared" si="41"/>
        <v/>
      </c>
      <c r="K458" s="5"/>
      <c r="L458" s="167" t="str">
        <f t="shared" si="42"/>
        <v/>
      </c>
      <c r="M458" s="5" t="e">
        <f t="shared" si="38"/>
        <v>#N/A</v>
      </c>
      <c r="N458" s="3" t="str">
        <f t="shared" si="43"/>
        <v/>
      </c>
    </row>
    <row r="459" spans="1:14" x14ac:dyDescent="0.2">
      <c r="A459" s="166"/>
      <c r="B459" s="204" t="e">
        <f>VLOOKUP(A459,Adr!A:B,2,FALSE)</f>
        <v>#N/A</v>
      </c>
      <c r="C459" s="185"/>
      <c r="D459" s="289"/>
      <c r="E459" s="173"/>
      <c r="F459" s="166"/>
      <c r="G459" s="169"/>
      <c r="H459" s="169"/>
      <c r="I459" s="192" t="str">
        <f t="shared" si="40"/>
        <v/>
      </c>
      <c r="J459" s="167" t="str">
        <f t="shared" si="41"/>
        <v/>
      </c>
      <c r="K459" s="5"/>
      <c r="L459" s="167" t="str">
        <f t="shared" si="42"/>
        <v/>
      </c>
      <c r="M459" s="5" t="e">
        <f t="shared" si="38"/>
        <v>#N/A</v>
      </c>
      <c r="N459" s="3" t="str">
        <f t="shared" si="43"/>
        <v/>
      </c>
    </row>
    <row r="460" spans="1:14" x14ac:dyDescent="0.2">
      <c r="A460" s="166"/>
      <c r="B460" s="204" t="e">
        <f>VLOOKUP(A460,Adr!A:B,2,FALSE)</f>
        <v>#N/A</v>
      </c>
      <c r="C460" s="185"/>
      <c r="D460" s="289"/>
      <c r="E460" s="230"/>
      <c r="F460" s="166"/>
      <c r="G460" s="169"/>
      <c r="H460" s="169"/>
      <c r="I460" s="192" t="str">
        <f t="shared" si="40"/>
        <v/>
      </c>
      <c r="J460" s="167" t="str">
        <f t="shared" si="41"/>
        <v/>
      </c>
      <c r="K460" s="5"/>
      <c r="L460" s="167" t="str">
        <f t="shared" si="42"/>
        <v/>
      </c>
      <c r="M460" s="5" t="e">
        <f t="shared" si="38"/>
        <v>#N/A</v>
      </c>
      <c r="N460" s="3" t="str">
        <f t="shared" si="43"/>
        <v/>
      </c>
    </row>
    <row r="461" spans="1:14" x14ac:dyDescent="0.2">
      <c r="A461" s="198"/>
      <c r="B461" s="204" t="e">
        <f>VLOOKUP(A461,Adr!A:B,2,FALSE)</f>
        <v>#N/A</v>
      </c>
      <c r="C461" s="185"/>
      <c r="D461" s="289"/>
      <c r="E461" s="173"/>
      <c r="F461" s="166"/>
      <c r="G461" s="169"/>
      <c r="H461" s="169"/>
      <c r="I461" s="192" t="str">
        <f t="shared" si="40"/>
        <v/>
      </c>
      <c r="J461" s="167" t="str">
        <f t="shared" si="41"/>
        <v/>
      </c>
      <c r="K461" s="5"/>
      <c r="L461" s="167" t="str">
        <f t="shared" si="42"/>
        <v/>
      </c>
      <c r="M461" s="5" t="e">
        <f t="shared" si="38"/>
        <v>#N/A</v>
      </c>
      <c r="N461" s="3" t="str">
        <f t="shared" si="43"/>
        <v/>
      </c>
    </row>
    <row r="462" spans="1:14" x14ac:dyDescent="0.2">
      <c r="A462" s="166"/>
      <c r="B462" s="204" t="e">
        <f>VLOOKUP(A462,Adr!A:B,2,FALSE)</f>
        <v>#N/A</v>
      </c>
      <c r="C462" s="197"/>
      <c r="D462" s="292"/>
      <c r="E462" s="230"/>
      <c r="F462" s="166"/>
      <c r="G462" s="169"/>
      <c r="H462" s="169"/>
      <c r="I462" s="192" t="str">
        <f t="shared" si="40"/>
        <v/>
      </c>
      <c r="J462" s="167" t="str">
        <f t="shared" si="41"/>
        <v/>
      </c>
      <c r="K462" s="5"/>
      <c r="L462" s="167" t="str">
        <f t="shared" si="42"/>
        <v/>
      </c>
      <c r="M462" s="5" t="e">
        <f t="shared" ref="M462:M525" si="44">B462&amp;F462&amp;H462&amp;C462</f>
        <v>#N/A</v>
      </c>
      <c r="N462" s="3" t="str">
        <f t="shared" si="43"/>
        <v/>
      </c>
    </row>
    <row r="463" spans="1:14" x14ac:dyDescent="0.2">
      <c r="A463" s="198"/>
      <c r="B463" s="204" t="e">
        <f>VLOOKUP(A463,Adr!A:B,2,FALSE)</f>
        <v>#N/A</v>
      </c>
      <c r="C463" s="196"/>
      <c r="D463" s="291"/>
      <c r="E463" s="230"/>
      <c r="F463" s="166"/>
      <c r="G463" s="169"/>
      <c r="H463" s="169"/>
      <c r="I463" s="192" t="str">
        <f t="shared" si="40"/>
        <v/>
      </c>
      <c r="J463" s="167" t="str">
        <f t="shared" si="41"/>
        <v/>
      </c>
      <c r="K463" s="5"/>
      <c r="L463" s="167" t="str">
        <f t="shared" si="42"/>
        <v/>
      </c>
      <c r="M463" s="5" t="e">
        <f t="shared" si="44"/>
        <v>#N/A</v>
      </c>
      <c r="N463" s="3" t="str">
        <f t="shared" si="43"/>
        <v/>
      </c>
    </row>
    <row r="464" spans="1:14" x14ac:dyDescent="0.2">
      <c r="A464" s="198"/>
      <c r="B464" s="204" t="e">
        <f>VLOOKUP(A464,Adr!A:B,2,FALSE)</f>
        <v>#N/A</v>
      </c>
      <c r="C464" s="169"/>
      <c r="D464" s="290"/>
      <c r="E464" s="173"/>
      <c r="F464" s="166"/>
      <c r="G464" s="169"/>
      <c r="H464" s="169"/>
      <c r="I464" s="192" t="str">
        <f t="shared" si="40"/>
        <v/>
      </c>
      <c r="J464" s="167" t="str">
        <f t="shared" si="41"/>
        <v/>
      </c>
      <c r="K464" s="5"/>
      <c r="L464" s="167" t="str">
        <f t="shared" si="42"/>
        <v/>
      </c>
      <c r="M464" s="5" t="e">
        <f t="shared" si="44"/>
        <v>#N/A</v>
      </c>
      <c r="N464" s="3" t="str">
        <f t="shared" si="43"/>
        <v/>
      </c>
    </row>
    <row r="465" spans="1:14" x14ac:dyDescent="0.2">
      <c r="A465" s="198"/>
      <c r="B465" s="204" t="e">
        <f>VLOOKUP(A465,Adr!A:B,2,FALSE)</f>
        <v>#N/A</v>
      </c>
      <c r="C465" s="196"/>
      <c r="D465" s="291"/>
      <c r="E465" s="173"/>
      <c r="F465" s="166"/>
      <c r="G465" s="169"/>
      <c r="H465" s="169"/>
      <c r="I465" s="192" t="str">
        <f t="shared" si="40"/>
        <v/>
      </c>
      <c r="J465" s="167" t="str">
        <f t="shared" si="41"/>
        <v/>
      </c>
      <c r="K465" s="5"/>
      <c r="L465" s="167" t="str">
        <f t="shared" si="42"/>
        <v/>
      </c>
      <c r="M465" s="5" t="e">
        <f t="shared" si="44"/>
        <v>#N/A</v>
      </c>
      <c r="N465" s="3" t="str">
        <f t="shared" si="43"/>
        <v/>
      </c>
    </row>
    <row r="466" spans="1:14" x14ac:dyDescent="0.2">
      <c r="A466" s="198"/>
      <c r="B466" s="204" t="e">
        <f>VLOOKUP(A466,Adr!A:B,2,FALSE)</f>
        <v>#N/A</v>
      </c>
      <c r="C466" s="185"/>
      <c r="D466" s="289"/>
      <c r="E466" s="173"/>
      <c r="F466" s="166"/>
      <c r="G466" s="169"/>
      <c r="H466" s="169"/>
      <c r="I466" s="192" t="str">
        <f t="shared" si="40"/>
        <v/>
      </c>
      <c r="J466" s="167" t="str">
        <f t="shared" si="41"/>
        <v/>
      </c>
      <c r="K466" s="5"/>
      <c r="L466" s="167" t="str">
        <f t="shared" si="42"/>
        <v/>
      </c>
      <c r="M466" s="5" t="e">
        <f t="shared" si="44"/>
        <v>#N/A</v>
      </c>
      <c r="N466" s="3" t="str">
        <f t="shared" si="43"/>
        <v/>
      </c>
    </row>
    <row r="467" spans="1:14" x14ac:dyDescent="0.2">
      <c r="A467" s="166"/>
      <c r="B467" s="204" t="e">
        <f>VLOOKUP(A467,Adr!A:B,2,FALSE)</f>
        <v>#N/A</v>
      </c>
      <c r="C467" s="185"/>
      <c r="D467" s="289"/>
      <c r="E467" s="230"/>
      <c r="F467" s="166"/>
      <c r="G467" s="169"/>
      <c r="H467" s="169"/>
      <c r="I467" s="192" t="str">
        <f t="shared" si="40"/>
        <v/>
      </c>
      <c r="J467" s="167" t="str">
        <f t="shared" si="41"/>
        <v/>
      </c>
      <c r="K467" s="5"/>
      <c r="L467" s="167" t="str">
        <f t="shared" si="42"/>
        <v/>
      </c>
      <c r="M467" s="5" t="e">
        <f t="shared" si="44"/>
        <v>#N/A</v>
      </c>
      <c r="N467" s="3" t="str">
        <f t="shared" si="43"/>
        <v/>
      </c>
    </row>
    <row r="468" spans="1:14" x14ac:dyDescent="0.2">
      <c r="A468" s="202"/>
      <c r="B468" s="204" t="e">
        <f>VLOOKUP(A468,Adr!A:B,2,FALSE)</f>
        <v>#N/A</v>
      </c>
      <c r="C468" s="185"/>
      <c r="D468" s="289"/>
      <c r="E468" s="173"/>
      <c r="F468" s="166"/>
      <c r="G468" s="169"/>
      <c r="H468" s="169"/>
      <c r="I468" s="192" t="str">
        <f t="shared" si="40"/>
        <v/>
      </c>
      <c r="J468" s="167" t="str">
        <f t="shared" si="41"/>
        <v/>
      </c>
      <c r="K468" s="5"/>
      <c r="L468" s="167" t="str">
        <f t="shared" si="42"/>
        <v/>
      </c>
      <c r="M468" s="5" t="e">
        <f t="shared" si="44"/>
        <v>#N/A</v>
      </c>
      <c r="N468" s="3" t="str">
        <f t="shared" si="43"/>
        <v/>
      </c>
    </row>
    <row r="469" spans="1:14" x14ac:dyDescent="0.2">
      <c r="A469" s="166"/>
      <c r="B469" s="204" t="e">
        <f>VLOOKUP(A469,Adr!A:B,2,FALSE)</f>
        <v>#N/A</v>
      </c>
      <c r="C469" s="196"/>
      <c r="D469" s="291"/>
      <c r="E469" s="230"/>
      <c r="F469" s="166"/>
      <c r="G469" s="169"/>
      <c r="H469" s="169"/>
      <c r="I469" s="192" t="str">
        <f t="shared" si="40"/>
        <v/>
      </c>
      <c r="J469" s="167" t="str">
        <f t="shared" si="41"/>
        <v/>
      </c>
      <c r="K469" s="5"/>
      <c r="L469" s="167" t="str">
        <f t="shared" si="42"/>
        <v/>
      </c>
      <c r="M469" s="5" t="e">
        <f t="shared" si="44"/>
        <v>#N/A</v>
      </c>
      <c r="N469" s="3" t="str">
        <f t="shared" si="43"/>
        <v/>
      </c>
    </row>
    <row r="470" spans="1:14" x14ac:dyDescent="0.2">
      <c r="A470" s="202"/>
      <c r="B470" s="204" t="e">
        <f>VLOOKUP(A470,Adr!A:B,2,FALSE)</f>
        <v>#N/A</v>
      </c>
      <c r="C470" s="196"/>
      <c r="D470" s="289"/>
      <c r="E470" s="173"/>
      <c r="F470" s="166"/>
      <c r="G470" s="169"/>
      <c r="H470" s="169"/>
      <c r="I470" s="192" t="str">
        <f t="shared" si="40"/>
        <v/>
      </c>
      <c r="J470" s="167" t="str">
        <f t="shared" si="41"/>
        <v/>
      </c>
      <c r="K470" s="5"/>
      <c r="L470" s="167" t="str">
        <f t="shared" si="42"/>
        <v/>
      </c>
      <c r="M470" s="5" t="e">
        <f t="shared" si="44"/>
        <v>#N/A</v>
      </c>
      <c r="N470" s="3" t="str">
        <f t="shared" si="43"/>
        <v/>
      </c>
    </row>
    <row r="471" spans="1:14" x14ac:dyDescent="0.2">
      <c r="A471" s="166"/>
      <c r="B471" s="204" t="e">
        <f>VLOOKUP(A471,Adr!A:B,2,FALSE)</f>
        <v>#N/A</v>
      </c>
      <c r="C471" s="197"/>
      <c r="D471" s="292"/>
      <c r="E471" s="230"/>
      <c r="F471" s="166"/>
      <c r="G471" s="169"/>
      <c r="H471" s="169"/>
      <c r="I471" s="192" t="str">
        <f t="shared" si="40"/>
        <v/>
      </c>
      <c r="J471" s="167" t="str">
        <f t="shared" si="41"/>
        <v/>
      </c>
      <c r="K471" s="5"/>
      <c r="L471" s="167" t="str">
        <f t="shared" si="42"/>
        <v/>
      </c>
      <c r="M471" s="5" t="e">
        <f t="shared" si="44"/>
        <v>#N/A</v>
      </c>
      <c r="N471" s="3" t="str">
        <f t="shared" si="43"/>
        <v/>
      </c>
    </row>
    <row r="472" spans="1:14" x14ac:dyDescent="0.2">
      <c r="A472" s="182"/>
      <c r="B472" s="204" t="e">
        <f>VLOOKUP(A472,Adr!A:B,2,FALSE)</f>
        <v>#N/A</v>
      </c>
      <c r="C472" s="185"/>
      <c r="D472" s="291"/>
      <c r="E472" s="173"/>
      <c r="F472" s="166"/>
      <c r="G472" s="169"/>
      <c r="H472" s="169"/>
      <c r="I472" s="192" t="str">
        <f t="shared" si="40"/>
        <v/>
      </c>
      <c r="J472" s="167" t="str">
        <f t="shared" si="41"/>
        <v/>
      </c>
      <c r="K472" s="5"/>
      <c r="L472" s="167" t="str">
        <f t="shared" si="42"/>
        <v/>
      </c>
      <c r="M472" s="5" t="e">
        <f t="shared" si="44"/>
        <v>#N/A</v>
      </c>
      <c r="N472" s="3" t="str">
        <f t="shared" si="43"/>
        <v/>
      </c>
    </row>
    <row r="473" spans="1:14" x14ac:dyDescent="0.2">
      <c r="A473" s="182"/>
      <c r="B473" s="204" t="e">
        <f>VLOOKUP(A473,Adr!A:B,2,FALSE)</f>
        <v>#N/A</v>
      </c>
      <c r="C473" s="185"/>
      <c r="D473" s="291"/>
      <c r="E473" s="230"/>
      <c r="F473" s="166"/>
      <c r="G473" s="169"/>
      <c r="H473" s="169"/>
      <c r="I473" s="192" t="str">
        <f t="shared" si="40"/>
        <v/>
      </c>
      <c r="J473" s="167" t="str">
        <f t="shared" si="41"/>
        <v/>
      </c>
      <c r="K473" s="5"/>
      <c r="L473" s="167" t="str">
        <f t="shared" si="42"/>
        <v/>
      </c>
      <c r="M473" s="5" t="e">
        <f t="shared" si="44"/>
        <v>#N/A</v>
      </c>
      <c r="N473" s="3" t="str">
        <f t="shared" si="43"/>
        <v/>
      </c>
    </row>
    <row r="474" spans="1:14" x14ac:dyDescent="0.2">
      <c r="A474" s="198"/>
      <c r="B474" s="204" t="e">
        <f>VLOOKUP(A474,Adr!A:B,2,FALSE)</f>
        <v>#N/A</v>
      </c>
      <c r="C474" s="185"/>
      <c r="D474" s="289"/>
      <c r="E474" s="230"/>
      <c r="F474" s="166"/>
      <c r="G474" s="169"/>
      <c r="H474" s="169"/>
      <c r="I474" s="192" t="str">
        <f t="shared" si="40"/>
        <v/>
      </c>
      <c r="J474" s="167" t="str">
        <f t="shared" si="41"/>
        <v/>
      </c>
      <c r="K474" s="5"/>
      <c r="L474" s="167" t="str">
        <f t="shared" si="42"/>
        <v/>
      </c>
      <c r="M474" s="5" t="e">
        <f t="shared" si="44"/>
        <v>#N/A</v>
      </c>
      <c r="N474" s="3" t="str">
        <f t="shared" si="43"/>
        <v/>
      </c>
    </row>
    <row r="475" spans="1:14" x14ac:dyDescent="0.2">
      <c r="A475" s="166"/>
      <c r="B475" s="204" t="e">
        <f>VLOOKUP(A475,Adr!A:B,2,FALSE)</f>
        <v>#N/A</v>
      </c>
      <c r="C475" s="185"/>
      <c r="D475" s="289"/>
      <c r="E475" s="173"/>
      <c r="F475" s="166"/>
      <c r="G475" s="169"/>
      <c r="H475" s="169"/>
      <c r="I475" s="192" t="str">
        <f t="shared" si="40"/>
        <v/>
      </c>
      <c r="J475" s="167" t="str">
        <f t="shared" si="41"/>
        <v/>
      </c>
      <c r="K475" s="5"/>
      <c r="L475" s="167" t="str">
        <f t="shared" si="42"/>
        <v/>
      </c>
      <c r="M475" s="5" t="e">
        <f t="shared" si="44"/>
        <v>#N/A</v>
      </c>
      <c r="N475" s="3" t="str">
        <f t="shared" si="43"/>
        <v/>
      </c>
    </row>
    <row r="476" spans="1:14" x14ac:dyDescent="0.2">
      <c r="A476" s="182"/>
      <c r="B476" s="204" t="e">
        <f>VLOOKUP(A476,Adr!A:B,2,FALSE)</f>
        <v>#N/A</v>
      </c>
      <c r="C476" s="185"/>
      <c r="D476" s="289"/>
      <c r="E476" s="230"/>
      <c r="F476" s="166"/>
      <c r="G476" s="169"/>
      <c r="H476" s="169"/>
      <c r="I476" s="192" t="str">
        <f t="shared" si="40"/>
        <v/>
      </c>
      <c r="J476" s="167" t="str">
        <f t="shared" si="41"/>
        <v/>
      </c>
      <c r="K476" s="5"/>
      <c r="L476" s="167" t="str">
        <f t="shared" si="42"/>
        <v/>
      </c>
      <c r="M476" s="5" t="e">
        <f t="shared" si="44"/>
        <v>#N/A</v>
      </c>
      <c r="N476" s="3" t="str">
        <f t="shared" si="43"/>
        <v/>
      </c>
    </row>
    <row r="477" spans="1:14" x14ac:dyDescent="0.2">
      <c r="A477" s="166"/>
      <c r="B477" s="204" t="e">
        <f>VLOOKUP(A477,Adr!A:B,2,FALSE)</f>
        <v>#N/A</v>
      </c>
      <c r="C477" s="185"/>
      <c r="D477" s="289"/>
      <c r="E477" s="173"/>
      <c r="F477" s="166"/>
      <c r="G477" s="169"/>
      <c r="H477" s="169"/>
      <c r="I477" s="192" t="str">
        <f t="shared" si="40"/>
        <v/>
      </c>
      <c r="J477" s="167" t="str">
        <f t="shared" si="41"/>
        <v/>
      </c>
      <c r="K477" s="5"/>
      <c r="L477" s="167" t="str">
        <f t="shared" si="42"/>
        <v/>
      </c>
      <c r="M477" s="5" t="e">
        <f t="shared" si="44"/>
        <v>#N/A</v>
      </c>
      <c r="N477" s="3" t="str">
        <f t="shared" si="43"/>
        <v/>
      </c>
    </row>
    <row r="478" spans="1:14" x14ac:dyDescent="0.2">
      <c r="A478" s="166"/>
      <c r="B478" s="204" t="e">
        <f>VLOOKUP(A478,Adr!A:B,2,FALSE)</f>
        <v>#N/A</v>
      </c>
      <c r="C478" s="185"/>
      <c r="D478" s="289"/>
      <c r="E478" s="230"/>
      <c r="F478" s="166"/>
      <c r="G478" s="169"/>
      <c r="H478" s="169"/>
      <c r="I478" s="192" t="str">
        <f t="shared" si="40"/>
        <v/>
      </c>
      <c r="J478" s="167" t="str">
        <f t="shared" si="41"/>
        <v/>
      </c>
      <c r="K478" s="5"/>
      <c r="L478" s="167" t="str">
        <f t="shared" si="42"/>
        <v/>
      </c>
      <c r="M478" s="5" t="e">
        <f t="shared" si="44"/>
        <v>#N/A</v>
      </c>
      <c r="N478" s="3" t="str">
        <f t="shared" si="43"/>
        <v/>
      </c>
    </row>
    <row r="479" spans="1:14" x14ac:dyDescent="0.2">
      <c r="A479" s="166"/>
      <c r="B479" s="204" t="e">
        <f>VLOOKUP(A479,Adr!A:B,2,FALSE)</f>
        <v>#N/A</v>
      </c>
      <c r="C479" s="185"/>
      <c r="D479" s="289"/>
      <c r="E479" s="173"/>
      <c r="F479" s="166"/>
      <c r="G479" s="169"/>
      <c r="H479" s="169"/>
      <c r="I479" s="192" t="str">
        <f t="shared" ref="I479:I542" si="45">A479&amp;F479</f>
        <v/>
      </c>
      <c r="J479" s="167" t="str">
        <f t="shared" ref="J479:J508" si="46">A479&amp;G479</f>
        <v/>
      </c>
      <c r="K479" s="5"/>
      <c r="L479" s="167" t="str">
        <f t="shared" ref="L479:L542" si="47">A479&amp;G479&amp;H479</f>
        <v/>
      </c>
      <c r="M479" s="5" t="e">
        <f t="shared" si="44"/>
        <v>#N/A</v>
      </c>
      <c r="N479" s="3" t="str">
        <f t="shared" si="43"/>
        <v/>
      </c>
    </row>
    <row r="480" spans="1:14" x14ac:dyDescent="0.2">
      <c r="A480" s="166"/>
      <c r="B480" s="204" t="e">
        <f>VLOOKUP(A480,Adr!A:B,2,FALSE)</f>
        <v>#N/A</v>
      </c>
      <c r="C480" s="185"/>
      <c r="D480" s="289"/>
      <c r="E480" s="230"/>
      <c r="F480" s="166"/>
      <c r="G480" s="169"/>
      <c r="H480" s="169"/>
      <c r="I480" s="192" t="str">
        <f t="shared" si="45"/>
        <v/>
      </c>
      <c r="J480" s="167" t="str">
        <f t="shared" si="46"/>
        <v/>
      </c>
      <c r="K480" s="5"/>
      <c r="L480" s="167" t="str">
        <f t="shared" si="47"/>
        <v/>
      </c>
      <c r="M480" s="5" t="e">
        <f t="shared" si="44"/>
        <v>#N/A</v>
      </c>
      <c r="N480" s="3" t="str">
        <f t="shared" si="43"/>
        <v/>
      </c>
    </row>
    <row r="481" spans="1:14" x14ac:dyDescent="0.2">
      <c r="A481" s="198"/>
      <c r="B481" s="204" t="e">
        <f>VLOOKUP(A481,Adr!A:B,2,FALSE)</f>
        <v>#N/A</v>
      </c>
      <c r="C481" s="169"/>
      <c r="D481" s="290"/>
      <c r="E481" s="173"/>
      <c r="F481" s="166"/>
      <c r="G481" s="169"/>
      <c r="H481" s="169"/>
      <c r="I481" s="192" t="str">
        <f t="shared" si="45"/>
        <v/>
      </c>
      <c r="J481" s="167" t="str">
        <f t="shared" si="46"/>
        <v/>
      </c>
      <c r="K481" s="5"/>
      <c r="L481" s="167" t="str">
        <f t="shared" si="47"/>
        <v/>
      </c>
      <c r="M481" s="5" t="e">
        <f t="shared" si="44"/>
        <v>#N/A</v>
      </c>
      <c r="N481" s="3" t="str">
        <f t="shared" si="43"/>
        <v/>
      </c>
    </row>
    <row r="482" spans="1:14" x14ac:dyDescent="0.2">
      <c r="A482" s="198"/>
      <c r="B482" s="204" t="e">
        <f>VLOOKUP(A482,Adr!A:B,2,FALSE)</f>
        <v>#N/A</v>
      </c>
      <c r="C482" s="185"/>
      <c r="D482" s="289"/>
      <c r="E482" s="173"/>
      <c r="F482" s="166"/>
      <c r="G482" s="169"/>
      <c r="H482" s="169"/>
      <c r="I482" s="192" t="str">
        <f t="shared" si="45"/>
        <v/>
      </c>
      <c r="J482" s="167" t="str">
        <f t="shared" si="46"/>
        <v/>
      </c>
      <c r="K482" s="5"/>
      <c r="L482" s="167" t="str">
        <f t="shared" si="47"/>
        <v/>
      </c>
      <c r="M482" s="5" t="e">
        <f t="shared" si="44"/>
        <v>#N/A</v>
      </c>
      <c r="N482" s="3" t="str">
        <f t="shared" si="43"/>
        <v/>
      </c>
    </row>
    <row r="483" spans="1:14" x14ac:dyDescent="0.2">
      <c r="A483" s="202"/>
      <c r="B483" s="204" t="e">
        <f>VLOOKUP(A483,Adr!A:B,2,FALSE)</f>
        <v>#N/A</v>
      </c>
      <c r="C483" s="196"/>
      <c r="D483" s="289"/>
      <c r="E483" s="173"/>
      <c r="F483" s="166"/>
      <c r="G483" s="169"/>
      <c r="H483" s="169"/>
      <c r="I483" s="192" t="str">
        <f t="shared" si="45"/>
        <v/>
      </c>
      <c r="J483" s="167" t="str">
        <f t="shared" si="46"/>
        <v/>
      </c>
      <c r="K483" s="5"/>
      <c r="L483" s="167" t="str">
        <f t="shared" si="47"/>
        <v/>
      </c>
      <c r="M483" s="5" t="e">
        <f t="shared" si="44"/>
        <v>#N/A</v>
      </c>
      <c r="N483" s="3" t="str">
        <f t="shared" si="43"/>
        <v/>
      </c>
    </row>
    <row r="484" spans="1:14" x14ac:dyDescent="0.2">
      <c r="A484" s="166"/>
      <c r="B484" s="204" t="e">
        <f>VLOOKUP(A484,Adr!A:B,2,FALSE)</f>
        <v>#N/A</v>
      </c>
      <c r="C484" s="185"/>
      <c r="D484" s="291"/>
      <c r="E484" s="173"/>
      <c r="F484" s="166"/>
      <c r="G484" s="169"/>
      <c r="H484" s="169"/>
      <c r="I484" s="192" t="str">
        <f t="shared" si="45"/>
        <v/>
      </c>
      <c r="J484" s="167" t="str">
        <f t="shared" si="46"/>
        <v/>
      </c>
      <c r="K484" s="5"/>
      <c r="L484" s="167" t="str">
        <f t="shared" si="47"/>
        <v/>
      </c>
      <c r="M484" s="5" t="e">
        <f t="shared" si="44"/>
        <v>#N/A</v>
      </c>
      <c r="N484" s="3" t="str">
        <f t="shared" si="43"/>
        <v/>
      </c>
    </row>
    <row r="485" spans="1:14" x14ac:dyDescent="0.2">
      <c r="A485" s="166"/>
      <c r="B485" s="204" t="e">
        <f>VLOOKUP(A485,Adr!A:B,2,FALSE)</f>
        <v>#N/A</v>
      </c>
      <c r="C485" s="196"/>
      <c r="D485" s="289"/>
      <c r="E485" s="230"/>
      <c r="F485" s="166"/>
      <c r="G485" s="169"/>
      <c r="H485" s="169"/>
      <c r="I485" s="192" t="str">
        <f t="shared" si="45"/>
        <v/>
      </c>
      <c r="J485" s="167" t="str">
        <f t="shared" si="46"/>
        <v/>
      </c>
      <c r="K485" s="5"/>
      <c r="L485" s="167" t="str">
        <f t="shared" si="47"/>
        <v/>
      </c>
      <c r="M485" s="5" t="e">
        <f t="shared" si="44"/>
        <v>#N/A</v>
      </c>
      <c r="N485" s="3" t="str">
        <f t="shared" si="43"/>
        <v/>
      </c>
    </row>
    <row r="486" spans="1:14" x14ac:dyDescent="0.2">
      <c r="A486" s="166"/>
      <c r="B486" s="204" t="e">
        <f>VLOOKUP(A486,Adr!A:B,2,FALSE)</f>
        <v>#N/A</v>
      </c>
      <c r="C486" s="185"/>
      <c r="D486" s="289"/>
      <c r="E486" s="230"/>
      <c r="F486" s="166"/>
      <c r="G486" s="169"/>
      <c r="H486" s="169"/>
      <c r="I486" s="192" t="str">
        <f t="shared" si="45"/>
        <v/>
      </c>
      <c r="J486" s="167" t="str">
        <f t="shared" si="46"/>
        <v/>
      </c>
      <c r="K486" s="5"/>
      <c r="L486" s="167" t="str">
        <f t="shared" si="47"/>
        <v/>
      </c>
      <c r="M486" s="5" t="e">
        <f t="shared" si="44"/>
        <v>#N/A</v>
      </c>
      <c r="N486" s="3" t="str">
        <f t="shared" si="43"/>
        <v/>
      </c>
    </row>
    <row r="487" spans="1:14" x14ac:dyDescent="0.2">
      <c r="A487" s="166"/>
      <c r="B487" s="204" t="e">
        <f>VLOOKUP(A487,Adr!A:B,2,FALSE)</f>
        <v>#N/A</v>
      </c>
      <c r="C487" s="169"/>
      <c r="D487" s="290"/>
      <c r="E487" s="173"/>
      <c r="F487" s="166"/>
      <c r="G487" s="169"/>
      <c r="H487" s="169"/>
      <c r="I487" s="192" t="str">
        <f t="shared" si="45"/>
        <v/>
      </c>
      <c r="J487" s="167" t="str">
        <f t="shared" si="46"/>
        <v/>
      </c>
      <c r="K487" s="5"/>
      <c r="L487" s="167" t="str">
        <f t="shared" si="47"/>
        <v/>
      </c>
      <c r="M487" s="5" t="e">
        <f t="shared" si="44"/>
        <v>#N/A</v>
      </c>
      <c r="N487" s="3" t="str">
        <f t="shared" si="43"/>
        <v/>
      </c>
    </row>
    <row r="488" spans="1:14" x14ac:dyDescent="0.2">
      <c r="A488" s="166"/>
      <c r="B488" s="204" t="e">
        <f>VLOOKUP(A488,Adr!A:B,2,FALSE)</f>
        <v>#N/A</v>
      </c>
      <c r="C488" s="185"/>
      <c r="D488" s="289"/>
      <c r="E488" s="230"/>
      <c r="F488" s="166"/>
      <c r="G488" s="169"/>
      <c r="H488" s="169"/>
      <c r="I488" s="192" t="str">
        <f t="shared" si="45"/>
        <v/>
      </c>
      <c r="J488" s="167" t="str">
        <f t="shared" si="46"/>
        <v/>
      </c>
      <c r="K488" s="5"/>
      <c r="L488" s="167" t="str">
        <f t="shared" si="47"/>
        <v/>
      </c>
      <c r="M488" s="5" t="e">
        <f t="shared" si="44"/>
        <v>#N/A</v>
      </c>
      <c r="N488" s="3" t="str">
        <f t="shared" si="43"/>
        <v/>
      </c>
    </row>
    <row r="489" spans="1:14" x14ac:dyDescent="0.2">
      <c r="A489" s="198"/>
      <c r="B489" s="204" t="e">
        <f>VLOOKUP(A489,Adr!A:B,2,FALSE)</f>
        <v>#N/A</v>
      </c>
      <c r="C489" s="169"/>
      <c r="D489" s="290"/>
      <c r="E489" s="173"/>
      <c r="F489" s="166"/>
      <c r="G489" s="169"/>
      <c r="H489" s="169"/>
      <c r="I489" s="192" t="str">
        <f t="shared" si="45"/>
        <v/>
      </c>
      <c r="J489" s="167" t="str">
        <f t="shared" si="46"/>
        <v/>
      </c>
      <c r="K489" s="5"/>
      <c r="L489" s="167" t="str">
        <f t="shared" si="47"/>
        <v/>
      </c>
      <c r="M489" s="5" t="e">
        <f t="shared" si="44"/>
        <v>#N/A</v>
      </c>
      <c r="N489" s="3" t="str">
        <f t="shared" si="43"/>
        <v/>
      </c>
    </row>
    <row r="490" spans="1:14" x14ac:dyDescent="0.2">
      <c r="A490" s="166"/>
      <c r="B490" s="204" t="e">
        <f>VLOOKUP(A490,Adr!A:B,2,FALSE)</f>
        <v>#N/A</v>
      </c>
      <c r="C490" s="185"/>
      <c r="D490" s="289"/>
      <c r="E490" s="173"/>
      <c r="F490" s="166"/>
      <c r="G490" s="169"/>
      <c r="H490" s="169"/>
      <c r="I490" s="192" t="str">
        <f t="shared" si="45"/>
        <v/>
      </c>
      <c r="J490" s="167" t="str">
        <f t="shared" si="46"/>
        <v/>
      </c>
      <c r="K490" s="5"/>
      <c r="L490" s="167" t="str">
        <f t="shared" si="47"/>
        <v/>
      </c>
      <c r="M490" s="5" t="e">
        <f t="shared" si="44"/>
        <v>#N/A</v>
      </c>
      <c r="N490" s="3" t="str">
        <f t="shared" si="43"/>
        <v/>
      </c>
    </row>
    <row r="491" spans="1:14" x14ac:dyDescent="0.2">
      <c r="A491" s="166"/>
      <c r="B491" s="204" t="e">
        <f>VLOOKUP(A491,Adr!A:B,2,FALSE)</f>
        <v>#N/A</v>
      </c>
      <c r="C491" s="196"/>
      <c r="D491" s="291"/>
      <c r="E491" s="230"/>
      <c r="F491" s="166"/>
      <c r="G491" s="169"/>
      <c r="H491" s="169"/>
      <c r="I491" s="192" t="str">
        <f t="shared" si="45"/>
        <v/>
      </c>
      <c r="J491" s="167" t="str">
        <f t="shared" si="46"/>
        <v/>
      </c>
      <c r="K491" s="5"/>
      <c r="L491" s="167" t="str">
        <f t="shared" si="47"/>
        <v/>
      </c>
      <c r="M491" s="5" t="e">
        <f t="shared" si="44"/>
        <v>#N/A</v>
      </c>
      <c r="N491" s="3" t="str">
        <f t="shared" si="43"/>
        <v/>
      </c>
    </row>
    <row r="492" spans="1:14" x14ac:dyDescent="0.2">
      <c r="A492" s="202"/>
      <c r="B492" s="204" t="e">
        <f>VLOOKUP(A492,Adr!A:B,2,FALSE)</f>
        <v>#N/A</v>
      </c>
      <c r="C492" s="169"/>
      <c r="D492" s="290"/>
      <c r="E492" s="173"/>
      <c r="F492" s="166"/>
      <c r="G492" s="169"/>
      <c r="H492" s="169"/>
      <c r="I492" s="192" t="str">
        <f t="shared" si="45"/>
        <v/>
      </c>
      <c r="J492" s="167" t="str">
        <f t="shared" si="46"/>
        <v/>
      </c>
      <c r="K492" s="5"/>
      <c r="L492" s="167" t="str">
        <f t="shared" si="47"/>
        <v/>
      </c>
      <c r="M492" s="5" t="e">
        <f t="shared" si="44"/>
        <v>#N/A</v>
      </c>
      <c r="N492" s="3" t="str">
        <f t="shared" si="43"/>
        <v/>
      </c>
    </row>
    <row r="493" spans="1:14" x14ac:dyDescent="0.2">
      <c r="A493" s="202"/>
      <c r="B493" s="204" t="e">
        <f>VLOOKUP(A493,Adr!A:B,2,FALSE)</f>
        <v>#N/A</v>
      </c>
      <c r="C493" s="169"/>
      <c r="D493" s="290"/>
      <c r="E493" s="173"/>
      <c r="F493" s="166"/>
      <c r="G493" s="169"/>
      <c r="H493" s="169"/>
      <c r="I493" s="192" t="str">
        <f t="shared" si="45"/>
        <v/>
      </c>
      <c r="J493" s="167" t="str">
        <f t="shared" si="46"/>
        <v/>
      </c>
      <c r="K493" s="5"/>
      <c r="L493" s="167" t="str">
        <f t="shared" si="47"/>
        <v/>
      </c>
      <c r="M493" s="5" t="e">
        <f t="shared" si="44"/>
        <v>#N/A</v>
      </c>
      <c r="N493" s="3" t="str">
        <f t="shared" si="43"/>
        <v/>
      </c>
    </row>
    <row r="494" spans="1:14" x14ac:dyDescent="0.2">
      <c r="A494" s="198"/>
      <c r="B494" s="204" t="e">
        <f>VLOOKUP(A494,Adr!A:B,2,FALSE)</f>
        <v>#N/A</v>
      </c>
      <c r="C494" s="196"/>
      <c r="D494" s="291"/>
      <c r="E494" s="230"/>
      <c r="F494" s="166"/>
      <c r="G494" s="169"/>
      <c r="H494" s="169"/>
      <c r="I494" s="192" t="str">
        <f t="shared" si="45"/>
        <v/>
      </c>
      <c r="J494" s="167" t="str">
        <f t="shared" si="46"/>
        <v/>
      </c>
      <c r="K494" s="5"/>
      <c r="L494" s="167" t="str">
        <f t="shared" si="47"/>
        <v/>
      </c>
      <c r="M494" s="5" t="e">
        <f t="shared" si="44"/>
        <v>#N/A</v>
      </c>
      <c r="N494" s="3" t="str">
        <f t="shared" si="43"/>
        <v/>
      </c>
    </row>
    <row r="495" spans="1:14" x14ac:dyDescent="0.2">
      <c r="A495" s="202"/>
      <c r="B495" s="204" t="e">
        <f>VLOOKUP(A495,Adr!A:B,2,FALSE)</f>
        <v>#N/A</v>
      </c>
      <c r="C495" s="185"/>
      <c r="D495" s="289"/>
      <c r="E495" s="230"/>
      <c r="F495" s="166"/>
      <c r="G495" s="169"/>
      <c r="H495" s="169"/>
      <c r="I495" s="192" t="str">
        <f t="shared" si="45"/>
        <v/>
      </c>
      <c r="J495" s="167" t="str">
        <f t="shared" si="46"/>
        <v/>
      </c>
      <c r="K495" s="5"/>
      <c r="L495" s="167" t="str">
        <f t="shared" si="47"/>
        <v/>
      </c>
      <c r="M495" s="5" t="e">
        <f t="shared" si="44"/>
        <v>#N/A</v>
      </c>
      <c r="N495" s="3" t="str">
        <f t="shared" si="43"/>
        <v/>
      </c>
    </row>
    <row r="496" spans="1:14" x14ac:dyDescent="0.2">
      <c r="A496" s="198"/>
      <c r="B496" s="204" t="e">
        <f>VLOOKUP(A496,Adr!A:B,2,FALSE)</f>
        <v>#N/A</v>
      </c>
      <c r="C496" s="169"/>
      <c r="D496" s="290"/>
      <c r="E496" s="230"/>
      <c r="F496" s="166"/>
      <c r="G496" s="169"/>
      <c r="H496" s="169"/>
      <c r="I496" s="192" t="str">
        <f t="shared" si="45"/>
        <v/>
      </c>
      <c r="J496" s="167" t="str">
        <f t="shared" si="46"/>
        <v/>
      </c>
      <c r="K496" s="5"/>
      <c r="L496" s="167" t="str">
        <f t="shared" si="47"/>
        <v/>
      </c>
      <c r="M496" s="5" t="e">
        <f t="shared" si="44"/>
        <v>#N/A</v>
      </c>
      <c r="N496" s="3" t="str">
        <f t="shared" si="43"/>
        <v/>
      </c>
    </row>
    <row r="497" spans="1:14" x14ac:dyDescent="0.2">
      <c r="A497" s="198"/>
      <c r="B497" s="204" t="e">
        <f>VLOOKUP(A497,Adr!A:B,2,FALSE)</f>
        <v>#N/A</v>
      </c>
      <c r="C497" s="185"/>
      <c r="D497" s="289"/>
      <c r="E497" s="173"/>
      <c r="F497" s="166"/>
      <c r="G497" s="169"/>
      <c r="H497" s="169"/>
      <c r="I497" s="192" t="str">
        <f t="shared" si="45"/>
        <v/>
      </c>
      <c r="J497" s="167" t="str">
        <f t="shared" si="46"/>
        <v/>
      </c>
      <c r="K497" s="5"/>
      <c r="L497" s="167" t="str">
        <f t="shared" si="47"/>
        <v/>
      </c>
      <c r="M497" s="5" t="e">
        <f t="shared" si="44"/>
        <v>#N/A</v>
      </c>
      <c r="N497" s="3" t="str">
        <f t="shared" si="43"/>
        <v/>
      </c>
    </row>
    <row r="498" spans="1:14" x14ac:dyDescent="0.2">
      <c r="A498" s="178"/>
      <c r="B498" s="204" t="e">
        <f>VLOOKUP(A498,Adr!A:B,2,FALSE)</f>
        <v>#N/A</v>
      </c>
      <c r="C498" s="196"/>
      <c r="D498" s="289"/>
      <c r="E498" s="230"/>
      <c r="F498" s="166"/>
      <c r="G498" s="169"/>
      <c r="H498" s="169"/>
      <c r="I498" s="192" t="str">
        <f t="shared" si="45"/>
        <v/>
      </c>
      <c r="J498" s="167" t="str">
        <f t="shared" si="46"/>
        <v/>
      </c>
      <c r="K498" s="5"/>
      <c r="L498" s="167" t="str">
        <f t="shared" si="47"/>
        <v/>
      </c>
      <c r="M498" s="5" t="e">
        <f t="shared" si="44"/>
        <v>#N/A</v>
      </c>
      <c r="N498" s="3" t="str">
        <f t="shared" si="43"/>
        <v/>
      </c>
    </row>
    <row r="499" spans="1:14" x14ac:dyDescent="0.2">
      <c r="A499" s="166"/>
      <c r="B499" s="204" t="e">
        <f>VLOOKUP(A499,Adr!A:B,2,FALSE)</f>
        <v>#N/A</v>
      </c>
      <c r="C499" s="196"/>
      <c r="D499" s="291"/>
      <c r="E499" s="173"/>
      <c r="F499" s="166"/>
      <c r="G499" s="169"/>
      <c r="H499" s="169"/>
      <c r="I499" s="192" t="str">
        <f t="shared" si="45"/>
        <v/>
      </c>
      <c r="J499" s="167" t="str">
        <f t="shared" si="46"/>
        <v/>
      </c>
      <c r="K499" s="5"/>
      <c r="L499" s="167" t="str">
        <f t="shared" si="47"/>
        <v/>
      </c>
      <c r="M499" s="5" t="e">
        <f t="shared" si="44"/>
        <v>#N/A</v>
      </c>
      <c r="N499" s="3" t="str">
        <f t="shared" si="43"/>
        <v/>
      </c>
    </row>
    <row r="500" spans="1:14" x14ac:dyDescent="0.2">
      <c r="A500" s="202"/>
      <c r="B500" s="204" t="e">
        <f>VLOOKUP(A500,Adr!A:B,2,FALSE)</f>
        <v>#N/A</v>
      </c>
      <c r="C500" s="185"/>
      <c r="D500" s="289"/>
      <c r="E500" s="173"/>
      <c r="F500" s="166"/>
      <c r="G500" s="169"/>
      <c r="H500" s="169"/>
      <c r="I500" s="192" t="str">
        <f t="shared" si="45"/>
        <v/>
      </c>
      <c r="J500" s="167" t="str">
        <f t="shared" si="46"/>
        <v/>
      </c>
      <c r="K500" s="5"/>
      <c r="L500" s="167" t="str">
        <f t="shared" si="47"/>
        <v/>
      </c>
      <c r="M500" s="5" t="e">
        <f t="shared" si="44"/>
        <v>#N/A</v>
      </c>
      <c r="N500" s="3" t="str">
        <f t="shared" si="43"/>
        <v/>
      </c>
    </row>
    <row r="501" spans="1:14" x14ac:dyDescent="0.2">
      <c r="A501" s="202"/>
      <c r="B501" s="204" t="e">
        <f>VLOOKUP(A501,Adr!A:B,2,FALSE)</f>
        <v>#N/A</v>
      </c>
      <c r="C501" s="185"/>
      <c r="D501" s="289"/>
      <c r="E501" s="230"/>
      <c r="F501" s="166"/>
      <c r="G501" s="169"/>
      <c r="H501" s="169"/>
      <c r="I501" s="192" t="str">
        <f t="shared" si="45"/>
        <v/>
      </c>
      <c r="J501" s="167" t="str">
        <f t="shared" si="46"/>
        <v/>
      </c>
      <c r="K501" s="5"/>
      <c r="L501" s="167" t="str">
        <f t="shared" si="47"/>
        <v/>
      </c>
      <c r="M501" s="5" t="e">
        <f t="shared" si="44"/>
        <v>#N/A</v>
      </c>
      <c r="N501" s="3" t="str">
        <f t="shared" si="43"/>
        <v/>
      </c>
    </row>
    <row r="502" spans="1:14" x14ac:dyDescent="0.2">
      <c r="A502" s="166"/>
      <c r="B502" s="204" t="e">
        <f>VLOOKUP(A502,Adr!A:B,2,FALSE)</f>
        <v>#N/A</v>
      </c>
      <c r="C502" s="196"/>
      <c r="D502" s="291"/>
      <c r="E502" s="173"/>
      <c r="F502" s="166"/>
      <c r="G502" s="169"/>
      <c r="H502" s="169"/>
      <c r="I502" s="192" t="str">
        <f t="shared" si="45"/>
        <v/>
      </c>
      <c r="J502" s="167" t="str">
        <f t="shared" si="46"/>
        <v/>
      </c>
      <c r="K502" s="5"/>
      <c r="L502" s="167" t="str">
        <f t="shared" si="47"/>
        <v/>
      </c>
      <c r="M502" s="5" t="e">
        <f t="shared" si="44"/>
        <v>#N/A</v>
      </c>
      <c r="N502" s="3" t="str">
        <f t="shared" si="43"/>
        <v/>
      </c>
    </row>
    <row r="503" spans="1:14" x14ac:dyDescent="0.2">
      <c r="A503" s="202"/>
      <c r="B503" s="204" t="e">
        <f>VLOOKUP(A503,Adr!A:B,2,FALSE)</f>
        <v>#N/A</v>
      </c>
      <c r="C503" s="196"/>
      <c r="D503" s="291"/>
      <c r="E503" s="230"/>
      <c r="F503" s="166"/>
      <c r="G503" s="169"/>
      <c r="H503" s="169"/>
      <c r="I503" s="192" t="str">
        <f t="shared" si="45"/>
        <v/>
      </c>
      <c r="J503" s="167" t="str">
        <f t="shared" si="46"/>
        <v/>
      </c>
      <c r="K503" s="5"/>
      <c r="L503" s="167" t="str">
        <f t="shared" si="47"/>
        <v/>
      </c>
      <c r="M503" s="5" t="e">
        <f t="shared" si="44"/>
        <v>#N/A</v>
      </c>
      <c r="N503" s="3" t="str">
        <f t="shared" si="43"/>
        <v/>
      </c>
    </row>
    <row r="504" spans="1:14" x14ac:dyDescent="0.2">
      <c r="A504" s="202"/>
      <c r="B504" s="204" t="e">
        <f>VLOOKUP(A504,Adr!A:B,2,FALSE)</f>
        <v>#N/A</v>
      </c>
      <c r="C504" s="185"/>
      <c r="D504" s="289"/>
      <c r="E504" s="173"/>
      <c r="F504" s="166"/>
      <c r="G504" s="169"/>
      <c r="H504" s="169"/>
      <c r="I504" s="192" t="str">
        <f t="shared" si="45"/>
        <v/>
      </c>
      <c r="J504" s="167" t="str">
        <f t="shared" si="46"/>
        <v/>
      </c>
      <c r="K504" s="5"/>
      <c r="L504" s="167" t="str">
        <f t="shared" si="47"/>
        <v/>
      </c>
      <c r="M504" s="5" t="e">
        <f t="shared" si="44"/>
        <v>#N/A</v>
      </c>
      <c r="N504" s="3" t="str">
        <f t="shared" si="43"/>
        <v/>
      </c>
    </row>
    <row r="505" spans="1:14" x14ac:dyDescent="0.2">
      <c r="A505" s="166"/>
      <c r="B505" s="204" t="e">
        <f>VLOOKUP(A505,Adr!A:B,2,FALSE)</f>
        <v>#N/A</v>
      </c>
      <c r="C505" s="196"/>
      <c r="D505" s="291"/>
      <c r="E505" s="230"/>
      <c r="F505" s="166"/>
      <c r="G505" s="169"/>
      <c r="H505" s="169"/>
      <c r="I505" s="192" t="str">
        <f t="shared" si="45"/>
        <v/>
      </c>
      <c r="J505" s="167" t="str">
        <f t="shared" si="46"/>
        <v/>
      </c>
      <c r="K505" s="5"/>
      <c r="L505" s="167" t="str">
        <f t="shared" si="47"/>
        <v/>
      </c>
      <c r="M505" s="5" t="e">
        <f t="shared" si="44"/>
        <v>#N/A</v>
      </c>
      <c r="N505" s="3" t="str">
        <f t="shared" si="43"/>
        <v/>
      </c>
    </row>
    <row r="506" spans="1:14" x14ac:dyDescent="0.2">
      <c r="A506" s="166"/>
      <c r="B506" s="204" t="e">
        <f>VLOOKUP(A506,Adr!A:B,2,FALSE)</f>
        <v>#N/A</v>
      </c>
      <c r="C506" s="185"/>
      <c r="D506" s="289"/>
      <c r="E506" s="173"/>
      <c r="F506" s="166"/>
      <c r="G506" s="169"/>
      <c r="H506" s="169"/>
      <c r="I506" s="192" t="str">
        <f t="shared" si="45"/>
        <v/>
      </c>
      <c r="J506" s="167" t="str">
        <f t="shared" si="46"/>
        <v/>
      </c>
      <c r="K506" s="5"/>
      <c r="L506" s="167" t="str">
        <f t="shared" si="47"/>
        <v/>
      </c>
      <c r="M506" s="5" t="e">
        <f t="shared" si="44"/>
        <v>#N/A</v>
      </c>
      <c r="N506" s="3" t="str">
        <f t="shared" si="43"/>
        <v/>
      </c>
    </row>
    <row r="507" spans="1:14" x14ac:dyDescent="0.2">
      <c r="A507" s="198"/>
      <c r="B507" s="204" t="e">
        <f>VLOOKUP(A507,Adr!A:B,2,FALSE)</f>
        <v>#N/A</v>
      </c>
      <c r="C507" s="169"/>
      <c r="D507" s="290"/>
      <c r="E507" s="173"/>
      <c r="F507" s="166"/>
      <c r="G507" s="169"/>
      <c r="H507" s="169"/>
      <c r="I507" s="192" t="str">
        <f t="shared" si="45"/>
        <v/>
      </c>
      <c r="J507" s="167" t="str">
        <f t="shared" si="46"/>
        <v/>
      </c>
      <c r="K507" s="5"/>
      <c r="L507" s="167" t="str">
        <f t="shared" si="47"/>
        <v/>
      </c>
      <c r="M507" s="5" t="e">
        <f t="shared" si="44"/>
        <v>#N/A</v>
      </c>
      <c r="N507" s="3" t="str">
        <f t="shared" si="43"/>
        <v/>
      </c>
    </row>
    <row r="508" spans="1:14" x14ac:dyDescent="0.2">
      <c r="A508" s="166"/>
      <c r="B508" s="204" t="e">
        <f>VLOOKUP(A508,Adr!A:B,2,FALSE)</f>
        <v>#N/A</v>
      </c>
      <c r="C508" s="185"/>
      <c r="D508" s="187"/>
      <c r="E508" s="173"/>
      <c r="F508" s="182"/>
      <c r="G508" s="185"/>
      <c r="H508" s="185"/>
      <c r="I508" s="192" t="str">
        <f t="shared" si="45"/>
        <v/>
      </c>
      <c r="J508" s="167" t="str">
        <f t="shared" si="46"/>
        <v/>
      </c>
      <c r="K508" s="5"/>
      <c r="L508" s="167" t="str">
        <f t="shared" si="47"/>
        <v/>
      </c>
      <c r="M508" s="5" t="e">
        <f t="shared" si="44"/>
        <v>#N/A</v>
      </c>
      <c r="N508" s="3" t="str">
        <f t="shared" si="43"/>
        <v/>
      </c>
    </row>
    <row r="509" spans="1:14" x14ac:dyDescent="0.2">
      <c r="A509" s="182"/>
      <c r="B509" s="204" t="e">
        <f>VLOOKUP(A509,Adr!A:B,2,FALSE)</f>
        <v>#N/A</v>
      </c>
      <c r="C509" s="185"/>
      <c r="D509" s="187"/>
      <c r="E509" s="230"/>
      <c r="F509" s="182"/>
      <c r="G509" s="185"/>
      <c r="H509" s="185"/>
      <c r="I509" s="192" t="str">
        <f t="shared" si="45"/>
        <v/>
      </c>
      <c r="J509" s="167"/>
      <c r="K509" s="5"/>
      <c r="L509" s="167" t="str">
        <f t="shared" si="47"/>
        <v/>
      </c>
      <c r="M509" s="5" t="e">
        <f t="shared" si="44"/>
        <v>#N/A</v>
      </c>
      <c r="N509" s="3" t="str">
        <f t="shared" si="43"/>
        <v/>
      </c>
    </row>
    <row r="510" spans="1:14" x14ac:dyDescent="0.2">
      <c r="A510" s="198"/>
      <c r="B510" s="204" t="e">
        <f>VLOOKUP(A510,Adr!A:B,2,FALSE)</f>
        <v>#N/A</v>
      </c>
      <c r="C510" s="169"/>
      <c r="D510" s="172"/>
      <c r="E510" s="173"/>
      <c r="F510" s="166"/>
      <c r="G510" s="169"/>
      <c r="H510" s="169"/>
      <c r="I510" s="192" t="str">
        <f t="shared" si="45"/>
        <v/>
      </c>
      <c r="J510" s="167"/>
      <c r="K510" s="5"/>
      <c r="L510" s="167" t="str">
        <f t="shared" si="47"/>
        <v/>
      </c>
      <c r="M510" s="5" t="e">
        <f t="shared" si="44"/>
        <v>#N/A</v>
      </c>
      <c r="N510" s="3" t="str">
        <f t="shared" si="43"/>
        <v/>
      </c>
    </row>
    <row r="511" spans="1:14" x14ac:dyDescent="0.2">
      <c r="A511" s="166"/>
      <c r="B511" s="204" t="e">
        <f>VLOOKUP(A511,Adr!A:B,2,FALSE)</f>
        <v>#N/A</v>
      </c>
      <c r="C511" s="197"/>
      <c r="D511" s="191"/>
      <c r="E511" s="173"/>
      <c r="F511" s="166"/>
      <c r="G511" s="169"/>
      <c r="H511" s="169"/>
      <c r="I511" s="192" t="str">
        <f t="shared" si="45"/>
        <v/>
      </c>
      <c r="J511" s="167"/>
      <c r="K511" s="5"/>
      <c r="L511" s="167" t="str">
        <f t="shared" si="47"/>
        <v/>
      </c>
      <c r="M511" s="5" t="e">
        <f t="shared" si="44"/>
        <v>#N/A</v>
      </c>
      <c r="N511" s="3" t="str">
        <f t="shared" si="43"/>
        <v/>
      </c>
    </row>
    <row r="512" spans="1:14" x14ac:dyDescent="0.2">
      <c r="A512" s="166"/>
      <c r="B512" s="204" t="e">
        <f>VLOOKUP(A512,Adr!A:B,2,FALSE)</f>
        <v>#N/A</v>
      </c>
      <c r="C512" s="197"/>
      <c r="D512" s="191"/>
      <c r="E512" s="173"/>
      <c r="F512" s="166"/>
      <c r="G512" s="169"/>
      <c r="H512" s="169"/>
      <c r="I512" s="192" t="str">
        <f t="shared" si="45"/>
        <v/>
      </c>
      <c r="J512" s="167"/>
      <c r="K512" s="5"/>
      <c r="L512" s="167" t="str">
        <f t="shared" si="47"/>
        <v/>
      </c>
      <c r="M512" s="5" t="e">
        <f t="shared" si="44"/>
        <v>#N/A</v>
      </c>
      <c r="N512" s="3" t="str">
        <f t="shared" si="43"/>
        <v/>
      </c>
    </row>
    <row r="513" spans="1:14" x14ac:dyDescent="0.2">
      <c r="A513" s="182"/>
      <c r="B513" s="204" t="e">
        <f>VLOOKUP(A513,Adr!A:B,2,FALSE)</f>
        <v>#N/A</v>
      </c>
      <c r="C513" s="185"/>
      <c r="D513" s="187"/>
      <c r="E513" s="173"/>
      <c r="F513" s="182"/>
      <c r="G513" s="185"/>
      <c r="H513" s="185"/>
      <c r="I513" s="192" t="str">
        <f t="shared" si="45"/>
        <v/>
      </c>
      <c r="J513" s="167"/>
      <c r="K513" s="5"/>
      <c r="L513" s="167" t="str">
        <f t="shared" si="47"/>
        <v/>
      </c>
      <c r="M513" s="5" t="e">
        <f t="shared" si="44"/>
        <v>#N/A</v>
      </c>
      <c r="N513" s="3" t="str">
        <f t="shared" si="43"/>
        <v/>
      </c>
    </row>
    <row r="514" spans="1:14" x14ac:dyDescent="0.2">
      <c r="A514" s="182"/>
      <c r="B514" s="204" t="e">
        <f>VLOOKUP(A514,Adr!A:B,2,FALSE)</f>
        <v>#N/A</v>
      </c>
      <c r="C514" s="185"/>
      <c r="D514" s="187"/>
      <c r="E514" s="173"/>
      <c r="F514" s="182"/>
      <c r="G514" s="185"/>
      <c r="H514" s="185"/>
      <c r="I514" s="192" t="str">
        <f t="shared" si="45"/>
        <v/>
      </c>
      <c r="J514" s="167"/>
      <c r="K514" s="5"/>
      <c r="L514" s="167" t="str">
        <f t="shared" si="47"/>
        <v/>
      </c>
      <c r="M514" s="5" t="e">
        <f t="shared" si="44"/>
        <v>#N/A</v>
      </c>
      <c r="N514" s="3" t="str">
        <f t="shared" si="43"/>
        <v/>
      </c>
    </row>
    <row r="515" spans="1:14" x14ac:dyDescent="0.2">
      <c r="A515" s="182"/>
      <c r="B515" s="204" t="e">
        <f>VLOOKUP(A515,Adr!A:B,2,FALSE)</f>
        <v>#N/A</v>
      </c>
      <c r="C515" s="185"/>
      <c r="D515" s="187"/>
      <c r="E515" s="173"/>
      <c r="F515" s="182"/>
      <c r="G515" s="185"/>
      <c r="H515" s="185"/>
      <c r="I515" s="192" t="str">
        <f t="shared" si="45"/>
        <v/>
      </c>
      <c r="J515" s="167"/>
      <c r="K515" s="5"/>
      <c r="L515" s="167" t="str">
        <f t="shared" si="47"/>
        <v/>
      </c>
      <c r="M515" s="5" t="e">
        <f t="shared" si="44"/>
        <v>#N/A</v>
      </c>
      <c r="N515" s="3" t="str">
        <f t="shared" si="43"/>
        <v/>
      </c>
    </row>
    <row r="516" spans="1:14" x14ac:dyDescent="0.2">
      <c r="A516" s="182"/>
      <c r="B516" s="204" t="e">
        <f>VLOOKUP(A516,Adr!A:B,2,FALSE)</f>
        <v>#N/A</v>
      </c>
      <c r="C516" s="185"/>
      <c r="D516" s="187"/>
      <c r="E516" s="230"/>
      <c r="F516" s="182"/>
      <c r="G516" s="185"/>
      <c r="H516" s="185"/>
      <c r="I516" s="192" t="str">
        <f t="shared" si="45"/>
        <v/>
      </c>
      <c r="J516" s="167"/>
      <c r="K516" s="5"/>
      <c r="L516" s="167" t="str">
        <f t="shared" si="47"/>
        <v/>
      </c>
      <c r="M516" s="5" t="e">
        <f t="shared" si="44"/>
        <v>#N/A</v>
      </c>
      <c r="N516" s="3" t="str">
        <f t="shared" si="43"/>
        <v/>
      </c>
    </row>
    <row r="517" spans="1:14" x14ac:dyDescent="0.2">
      <c r="A517" s="198"/>
      <c r="B517" s="204" t="e">
        <f>VLOOKUP(A517,Adr!A:B,2,FALSE)</f>
        <v>#N/A</v>
      </c>
      <c r="C517" s="169"/>
      <c r="D517" s="172"/>
      <c r="E517" s="173"/>
      <c r="F517" s="166"/>
      <c r="G517" s="169"/>
      <c r="H517" s="169"/>
      <c r="I517" s="192" t="str">
        <f t="shared" si="45"/>
        <v/>
      </c>
      <c r="J517" s="167"/>
      <c r="K517" s="5"/>
      <c r="L517" s="167" t="str">
        <f t="shared" si="47"/>
        <v/>
      </c>
      <c r="M517" s="5" t="e">
        <f t="shared" si="44"/>
        <v>#N/A</v>
      </c>
      <c r="N517" s="3" t="str">
        <f t="shared" ref="N517:N580" si="48">+I517&amp;H517</f>
        <v/>
      </c>
    </row>
    <row r="518" spans="1:14" x14ac:dyDescent="0.2">
      <c r="A518" s="166"/>
      <c r="B518" s="204" t="e">
        <f>VLOOKUP(A518,Adr!A:B,2,FALSE)</f>
        <v>#N/A</v>
      </c>
      <c r="C518" s="196"/>
      <c r="D518" s="186"/>
      <c r="E518" s="173"/>
      <c r="F518" s="166"/>
      <c r="G518" s="169"/>
      <c r="H518" s="169"/>
      <c r="I518" s="192" t="str">
        <f t="shared" si="45"/>
        <v/>
      </c>
      <c r="J518" s="167"/>
      <c r="K518" s="5"/>
      <c r="L518" s="167" t="str">
        <f t="shared" si="47"/>
        <v/>
      </c>
      <c r="M518" s="5" t="e">
        <f t="shared" si="44"/>
        <v>#N/A</v>
      </c>
      <c r="N518" s="3" t="str">
        <f t="shared" si="48"/>
        <v/>
      </c>
    </row>
    <row r="519" spans="1:14" x14ac:dyDescent="0.2">
      <c r="A519" s="166"/>
      <c r="B519" s="204" t="e">
        <f>VLOOKUP(A519,Adr!A:B,2,FALSE)</f>
        <v>#N/A</v>
      </c>
      <c r="C519" s="197"/>
      <c r="D519" s="191"/>
      <c r="E519" s="173"/>
      <c r="F519" s="166"/>
      <c r="G519" s="169"/>
      <c r="H519" s="169"/>
      <c r="I519" s="192" t="str">
        <f t="shared" si="45"/>
        <v/>
      </c>
      <c r="J519" s="167"/>
      <c r="K519" s="5"/>
      <c r="L519" s="167" t="str">
        <f t="shared" si="47"/>
        <v/>
      </c>
      <c r="M519" s="5" t="e">
        <f t="shared" si="44"/>
        <v>#N/A</v>
      </c>
      <c r="N519" s="3" t="str">
        <f t="shared" si="48"/>
        <v/>
      </c>
    </row>
    <row r="520" spans="1:14" x14ac:dyDescent="0.2">
      <c r="A520" s="198"/>
      <c r="B520" s="204" t="e">
        <f>VLOOKUP(A520,Adr!A:B,2,FALSE)</f>
        <v>#N/A</v>
      </c>
      <c r="C520" s="169"/>
      <c r="D520" s="172"/>
      <c r="E520" s="173"/>
      <c r="F520" s="166"/>
      <c r="G520" s="169"/>
      <c r="H520" s="169"/>
      <c r="I520" s="192" t="str">
        <f t="shared" si="45"/>
        <v/>
      </c>
      <c r="J520" s="167"/>
      <c r="K520" s="5"/>
      <c r="L520" s="167" t="str">
        <f t="shared" si="47"/>
        <v/>
      </c>
      <c r="M520" s="5" t="e">
        <f t="shared" si="44"/>
        <v>#N/A</v>
      </c>
      <c r="N520" s="3" t="str">
        <f t="shared" si="48"/>
        <v/>
      </c>
    </row>
    <row r="521" spans="1:14" x14ac:dyDescent="0.2">
      <c r="A521" s="166"/>
      <c r="B521" s="204" t="e">
        <f>VLOOKUP(A521,Adr!A:B,2,FALSE)</f>
        <v>#N/A</v>
      </c>
      <c r="C521" s="197"/>
      <c r="D521" s="191"/>
      <c r="E521" s="173"/>
      <c r="F521" s="166"/>
      <c r="G521" s="169"/>
      <c r="H521" s="169"/>
      <c r="I521" s="192" t="str">
        <f t="shared" si="45"/>
        <v/>
      </c>
      <c r="J521" s="167"/>
      <c r="K521" s="5"/>
      <c r="L521" s="167" t="str">
        <f t="shared" si="47"/>
        <v/>
      </c>
      <c r="M521" s="5" t="e">
        <f t="shared" si="44"/>
        <v>#N/A</v>
      </c>
      <c r="N521" s="3" t="str">
        <f t="shared" si="48"/>
        <v/>
      </c>
    </row>
    <row r="522" spans="1:14" x14ac:dyDescent="0.2">
      <c r="A522" s="166"/>
      <c r="B522" s="204" t="e">
        <f>VLOOKUP(A522,Adr!A:B,2,FALSE)</f>
        <v>#N/A</v>
      </c>
      <c r="C522" s="197"/>
      <c r="D522" s="187"/>
      <c r="E522" s="173"/>
      <c r="F522" s="166"/>
      <c r="G522" s="169"/>
      <c r="H522" s="169"/>
      <c r="I522" s="192" t="str">
        <f t="shared" si="45"/>
        <v/>
      </c>
      <c r="J522" s="167"/>
      <c r="K522" s="5"/>
      <c r="L522" s="167" t="str">
        <f t="shared" si="47"/>
        <v/>
      </c>
      <c r="M522" s="5" t="e">
        <f t="shared" si="44"/>
        <v>#N/A</v>
      </c>
      <c r="N522" s="3" t="str">
        <f t="shared" si="48"/>
        <v/>
      </c>
    </row>
    <row r="523" spans="1:14" x14ac:dyDescent="0.2">
      <c r="A523" s="198"/>
      <c r="B523" s="204" t="e">
        <f>VLOOKUP(A523,Adr!A:B,2,FALSE)</f>
        <v>#N/A</v>
      </c>
      <c r="C523" s="169"/>
      <c r="D523" s="172"/>
      <c r="E523" s="173"/>
      <c r="F523" s="166"/>
      <c r="G523" s="169"/>
      <c r="H523" s="169"/>
      <c r="I523" s="192" t="str">
        <f t="shared" si="45"/>
        <v/>
      </c>
      <c r="J523" s="167"/>
      <c r="K523" s="5"/>
      <c r="L523" s="167" t="str">
        <f t="shared" si="47"/>
        <v/>
      </c>
      <c r="M523" s="5" t="e">
        <f t="shared" si="44"/>
        <v>#N/A</v>
      </c>
      <c r="N523" s="3" t="str">
        <f t="shared" si="48"/>
        <v/>
      </c>
    </row>
    <row r="524" spans="1:14" x14ac:dyDescent="0.2">
      <c r="A524" s="166"/>
      <c r="B524" s="204" t="e">
        <f>VLOOKUP(A524,Adr!A:B,2,FALSE)</f>
        <v>#N/A</v>
      </c>
      <c r="C524" s="197"/>
      <c r="D524" s="191"/>
      <c r="E524" s="173"/>
      <c r="F524" s="166"/>
      <c r="G524" s="169"/>
      <c r="H524" s="169"/>
      <c r="I524" s="192" t="str">
        <f t="shared" si="45"/>
        <v/>
      </c>
      <c r="J524" s="167"/>
      <c r="K524" s="5"/>
      <c r="L524" s="167" t="str">
        <f t="shared" si="47"/>
        <v/>
      </c>
      <c r="M524" s="5" t="e">
        <f t="shared" si="44"/>
        <v>#N/A</v>
      </c>
      <c r="N524" s="3" t="str">
        <f t="shared" si="48"/>
        <v/>
      </c>
    </row>
    <row r="525" spans="1:14" x14ac:dyDescent="0.2">
      <c r="A525" s="166"/>
      <c r="B525" s="204" t="e">
        <f>VLOOKUP(A525,Adr!A:B,2,FALSE)</f>
        <v>#N/A</v>
      </c>
      <c r="C525" s="197"/>
      <c r="D525" s="191"/>
      <c r="E525" s="173"/>
      <c r="F525" s="166"/>
      <c r="G525" s="169"/>
      <c r="H525" s="169"/>
      <c r="I525" s="192" t="str">
        <f t="shared" si="45"/>
        <v/>
      </c>
      <c r="J525" s="167"/>
      <c r="K525" s="5"/>
      <c r="L525" s="167" t="str">
        <f t="shared" si="47"/>
        <v/>
      </c>
      <c r="M525" s="5" t="e">
        <f t="shared" si="44"/>
        <v>#N/A</v>
      </c>
      <c r="N525" s="3" t="str">
        <f t="shared" si="48"/>
        <v/>
      </c>
    </row>
    <row r="526" spans="1:14" x14ac:dyDescent="0.2">
      <c r="A526" s="166"/>
      <c r="B526" s="204" t="e">
        <f>VLOOKUP(A526,Adr!A:B,2,FALSE)</f>
        <v>#N/A</v>
      </c>
      <c r="C526" s="197"/>
      <c r="D526" s="191"/>
      <c r="E526" s="173"/>
      <c r="F526" s="166"/>
      <c r="G526" s="169"/>
      <c r="H526" s="169"/>
      <c r="I526" s="192" t="str">
        <f t="shared" si="45"/>
        <v/>
      </c>
      <c r="J526" s="167"/>
      <c r="K526" s="5"/>
      <c r="L526" s="167" t="str">
        <f t="shared" si="47"/>
        <v/>
      </c>
      <c r="M526" s="5" t="e">
        <f t="shared" ref="M526:M589" si="49">B526&amp;F526&amp;H526&amp;C526</f>
        <v>#N/A</v>
      </c>
      <c r="N526" s="3" t="str">
        <f t="shared" si="48"/>
        <v/>
      </c>
    </row>
    <row r="527" spans="1:14" x14ac:dyDescent="0.2">
      <c r="A527" s="166"/>
      <c r="B527" s="204" t="e">
        <f>VLOOKUP(A527,Adr!A:B,2,FALSE)</f>
        <v>#N/A</v>
      </c>
      <c r="C527" s="197"/>
      <c r="D527" s="191"/>
      <c r="E527" s="173"/>
      <c r="F527" s="166"/>
      <c r="G527" s="169"/>
      <c r="H527" s="169"/>
      <c r="I527" s="192" t="str">
        <f t="shared" si="45"/>
        <v/>
      </c>
      <c r="J527" s="167"/>
      <c r="K527" s="5"/>
      <c r="L527" s="167" t="str">
        <f t="shared" si="47"/>
        <v/>
      </c>
      <c r="M527" s="5" t="e">
        <f t="shared" si="49"/>
        <v>#N/A</v>
      </c>
      <c r="N527" s="3" t="str">
        <f t="shared" si="48"/>
        <v/>
      </c>
    </row>
    <row r="528" spans="1:14" x14ac:dyDescent="0.2">
      <c r="A528" s="166"/>
      <c r="B528" s="204" t="e">
        <f>VLOOKUP(A528,Adr!A:B,2,FALSE)</f>
        <v>#N/A</v>
      </c>
      <c r="C528" s="197"/>
      <c r="D528" s="191"/>
      <c r="E528" s="173"/>
      <c r="F528" s="166"/>
      <c r="G528" s="169"/>
      <c r="H528" s="169"/>
      <c r="I528" s="192" t="str">
        <f t="shared" si="45"/>
        <v/>
      </c>
      <c r="J528" s="167"/>
      <c r="K528" s="5"/>
      <c r="L528" s="167" t="str">
        <f t="shared" si="47"/>
        <v/>
      </c>
      <c r="M528" s="5" t="e">
        <f t="shared" si="49"/>
        <v>#N/A</v>
      </c>
      <c r="N528" s="3" t="str">
        <f t="shared" si="48"/>
        <v/>
      </c>
    </row>
    <row r="529" spans="1:14" x14ac:dyDescent="0.2">
      <c r="A529" s="198"/>
      <c r="B529" s="204" t="e">
        <f>VLOOKUP(A529,Adr!A:B,2,FALSE)</f>
        <v>#N/A</v>
      </c>
      <c r="C529" s="169"/>
      <c r="D529" s="172"/>
      <c r="E529" s="173"/>
      <c r="F529" s="166"/>
      <c r="G529" s="169"/>
      <c r="H529" s="169"/>
      <c r="I529" s="192" t="str">
        <f t="shared" si="45"/>
        <v/>
      </c>
      <c r="J529" s="167"/>
      <c r="K529" s="5"/>
      <c r="L529" s="167" t="str">
        <f t="shared" si="47"/>
        <v/>
      </c>
      <c r="M529" s="5" t="e">
        <f t="shared" si="49"/>
        <v>#N/A</v>
      </c>
      <c r="N529" s="3" t="str">
        <f t="shared" si="48"/>
        <v/>
      </c>
    </row>
    <row r="530" spans="1:14" x14ac:dyDescent="0.2">
      <c r="A530" s="182"/>
      <c r="B530" s="204" t="e">
        <f>VLOOKUP(A530,Adr!A:B,2,FALSE)</f>
        <v>#N/A</v>
      </c>
      <c r="C530" s="185"/>
      <c r="D530" s="187"/>
      <c r="E530" s="230"/>
      <c r="F530" s="182"/>
      <c r="G530" s="185"/>
      <c r="H530" s="185"/>
      <c r="I530" s="192" t="str">
        <f t="shared" si="45"/>
        <v/>
      </c>
      <c r="J530" s="167"/>
      <c r="K530" s="5"/>
      <c r="L530" s="167" t="str">
        <f t="shared" si="47"/>
        <v/>
      </c>
      <c r="M530" s="5" t="e">
        <f t="shared" si="49"/>
        <v>#N/A</v>
      </c>
      <c r="N530" s="3" t="str">
        <f t="shared" si="48"/>
        <v/>
      </c>
    </row>
    <row r="531" spans="1:14" x14ac:dyDescent="0.2">
      <c r="A531" s="166"/>
      <c r="B531" s="204" t="e">
        <f>VLOOKUP(A531,Adr!A:B,2,FALSE)</f>
        <v>#N/A</v>
      </c>
      <c r="C531" s="196"/>
      <c r="D531" s="186"/>
      <c r="E531" s="173"/>
      <c r="F531" s="166"/>
      <c r="G531" s="169"/>
      <c r="H531" s="169"/>
      <c r="I531" s="192" t="str">
        <f t="shared" si="45"/>
        <v/>
      </c>
      <c r="J531" s="167"/>
      <c r="K531" s="5"/>
      <c r="L531" s="167" t="str">
        <f t="shared" si="47"/>
        <v/>
      </c>
      <c r="M531" s="5" t="e">
        <f t="shared" si="49"/>
        <v>#N/A</v>
      </c>
      <c r="N531" s="3" t="str">
        <f t="shared" si="48"/>
        <v/>
      </c>
    </row>
    <row r="532" spans="1:14" x14ac:dyDescent="0.2">
      <c r="A532" s="166"/>
      <c r="B532" s="204" t="e">
        <f>VLOOKUP(A532,Adr!A:B,2,FALSE)</f>
        <v>#N/A</v>
      </c>
      <c r="C532" s="196"/>
      <c r="D532" s="186"/>
      <c r="E532" s="173"/>
      <c r="F532" s="166"/>
      <c r="G532" s="169"/>
      <c r="H532" s="169"/>
      <c r="I532" s="192" t="str">
        <f t="shared" si="45"/>
        <v/>
      </c>
      <c r="J532" s="167"/>
      <c r="K532" s="5"/>
      <c r="L532" s="167" t="str">
        <f t="shared" si="47"/>
        <v/>
      </c>
      <c r="M532" s="5" t="e">
        <f t="shared" si="49"/>
        <v>#N/A</v>
      </c>
      <c r="N532" s="3" t="str">
        <f t="shared" si="48"/>
        <v/>
      </c>
    </row>
    <row r="533" spans="1:14" x14ac:dyDescent="0.2">
      <c r="A533" s="166"/>
      <c r="B533" s="204" t="e">
        <f>VLOOKUP(A533,Adr!A:B,2,FALSE)</f>
        <v>#N/A</v>
      </c>
      <c r="C533" s="196"/>
      <c r="D533" s="187"/>
      <c r="E533" s="173"/>
      <c r="F533" s="166"/>
      <c r="G533" s="169"/>
      <c r="H533" s="169"/>
      <c r="I533" s="192" t="str">
        <f t="shared" si="45"/>
        <v/>
      </c>
      <c r="J533" s="167"/>
      <c r="K533" s="5"/>
      <c r="L533" s="167" t="str">
        <f t="shared" si="47"/>
        <v/>
      </c>
      <c r="M533" s="5" t="e">
        <f t="shared" si="49"/>
        <v>#N/A</v>
      </c>
      <c r="N533" s="3" t="str">
        <f t="shared" si="48"/>
        <v/>
      </c>
    </row>
    <row r="534" spans="1:14" x14ac:dyDescent="0.2">
      <c r="A534" s="166"/>
      <c r="B534" s="204" t="e">
        <f>VLOOKUP(A534,Adr!A:B,2,FALSE)</f>
        <v>#N/A</v>
      </c>
      <c r="C534" s="190"/>
      <c r="D534" s="172"/>
      <c r="E534" s="173"/>
      <c r="F534" s="166"/>
      <c r="G534" s="169"/>
      <c r="H534" s="169"/>
      <c r="I534" s="192" t="str">
        <f t="shared" si="45"/>
        <v/>
      </c>
      <c r="J534" s="167"/>
      <c r="K534" s="5"/>
      <c r="L534" s="167" t="str">
        <f t="shared" si="47"/>
        <v/>
      </c>
      <c r="M534" s="5" t="e">
        <f t="shared" si="49"/>
        <v>#N/A</v>
      </c>
      <c r="N534" s="3" t="str">
        <f t="shared" si="48"/>
        <v/>
      </c>
    </row>
    <row r="535" spans="1:14" x14ac:dyDescent="0.2">
      <c r="A535" s="166"/>
      <c r="B535" s="204" t="e">
        <f>VLOOKUP(A535,Adr!A:B,2,FALSE)</f>
        <v>#N/A</v>
      </c>
      <c r="C535" s="196"/>
      <c r="D535" s="172"/>
      <c r="E535" s="173"/>
      <c r="F535" s="166"/>
      <c r="G535" s="169"/>
      <c r="H535" s="169"/>
      <c r="I535" s="192" t="str">
        <f t="shared" si="45"/>
        <v/>
      </c>
      <c r="J535" s="167"/>
      <c r="K535" s="5"/>
      <c r="L535" s="167" t="str">
        <f t="shared" si="47"/>
        <v/>
      </c>
      <c r="M535" s="5" t="e">
        <f t="shared" si="49"/>
        <v>#N/A</v>
      </c>
      <c r="N535" s="3" t="str">
        <f t="shared" si="48"/>
        <v/>
      </c>
    </row>
    <row r="536" spans="1:14" x14ac:dyDescent="0.2">
      <c r="A536" s="166"/>
      <c r="B536" s="204" t="e">
        <f>VLOOKUP(A536,Adr!A:B,2,FALSE)</f>
        <v>#N/A</v>
      </c>
      <c r="C536" s="190"/>
      <c r="D536" s="172"/>
      <c r="E536" s="173"/>
      <c r="F536" s="166"/>
      <c r="G536" s="169"/>
      <c r="H536" s="169"/>
      <c r="I536" s="192" t="str">
        <f t="shared" si="45"/>
        <v/>
      </c>
      <c r="J536" s="167"/>
      <c r="K536" s="5"/>
      <c r="L536" s="167" t="str">
        <f t="shared" si="47"/>
        <v/>
      </c>
      <c r="M536" s="5" t="e">
        <f t="shared" si="49"/>
        <v>#N/A</v>
      </c>
      <c r="N536" s="3" t="str">
        <f t="shared" si="48"/>
        <v/>
      </c>
    </row>
    <row r="537" spans="1:14" x14ac:dyDescent="0.2">
      <c r="A537" s="166"/>
      <c r="B537" s="204" t="e">
        <f>VLOOKUP(A537,Adr!A:B,2,FALSE)</f>
        <v>#N/A</v>
      </c>
      <c r="C537" s="190"/>
      <c r="D537" s="172"/>
      <c r="E537" s="173"/>
      <c r="F537" s="166"/>
      <c r="G537" s="169"/>
      <c r="H537" s="169"/>
      <c r="I537" s="192" t="str">
        <f t="shared" si="45"/>
        <v/>
      </c>
      <c r="J537" s="167"/>
      <c r="K537" s="5"/>
      <c r="L537" s="167" t="str">
        <f t="shared" si="47"/>
        <v/>
      </c>
      <c r="M537" s="5" t="e">
        <f t="shared" si="49"/>
        <v>#N/A</v>
      </c>
      <c r="N537" s="3" t="str">
        <f t="shared" si="48"/>
        <v/>
      </c>
    </row>
    <row r="538" spans="1:14" x14ac:dyDescent="0.2">
      <c r="A538" s="166"/>
      <c r="B538" s="204" t="e">
        <f>VLOOKUP(A538,Adr!A:B,2,FALSE)</f>
        <v>#N/A</v>
      </c>
      <c r="C538" s="196"/>
      <c r="D538" s="187"/>
      <c r="E538" s="173"/>
      <c r="F538" s="166"/>
      <c r="G538" s="169"/>
      <c r="H538" s="169"/>
      <c r="I538" s="192" t="str">
        <f t="shared" si="45"/>
        <v/>
      </c>
      <c r="J538" s="167"/>
      <c r="K538" s="5"/>
      <c r="L538" s="167" t="str">
        <f t="shared" si="47"/>
        <v/>
      </c>
      <c r="M538" s="5" t="e">
        <f t="shared" si="49"/>
        <v>#N/A</v>
      </c>
      <c r="N538" s="3" t="str">
        <f t="shared" si="48"/>
        <v/>
      </c>
    </row>
    <row r="539" spans="1:14" x14ac:dyDescent="0.2">
      <c r="A539" s="166"/>
      <c r="B539" s="204" t="e">
        <f>VLOOKUP(A539,Adr!A:B,2,FALSE)</f>
        <v>#N/A</v>
      </c>
      <c r="C539" s="196"/>
      <c r="D539" s="187"/>
      <c r="E539" s="173"/>
      <c r="F539" s="166"/>
      <c r="G539" s="169"/>
      <c r="H539" s="169"/>
      <c r="I539" s="192" t="str">
        <f t="shared" si="45"/>
        <v/>
      </c>
      <c r="J539" s="167"/>
      <c r="K539" s="5"/>
      <c r="L539" s="167" t="str">
        <f t="shared" si="47"/>
        <v/>
      </c>
      <c r="M539" s="5" t="e">
        <f t="shared" si="49"/>
        <v>#N/A</v>
      </c>
      <c r="N539" s="3" t="str">
        <f t="shared" si="48"/>
        <v/>
      </c>
    </row>
    <row r="540" spans="1:14" x14ac:dyDescent="0.2">
      <c r="A540" s="166"/>
      <c r="B540" s="204" t="e">
        <f>VLOOKUP(A540,Adr!A:B,2,FALSE)</f>
        <v>#N/A</v>
      </c>
      <c r="C540" s="185"/>
      <c r="D540" s="187"/>
      <c r="E540" s="173"/>
      <c r="F540" s="182"/>
      <c r="G540" s="185"/>
      <c r="H540" s="185"/>
      <c r="I540" s="192" t="str">
        <f t="shared" si="45"/>
        <v/>
      </c>
      <c r="J540" s="167"/>
      <c r="K540" s="5"/>
      <c r="L540" s="167" t="str">
        <f t="shared" si="47"/>
        <v/>
      </c>
      <c r="M540" s="5" t="e">
        <f t="shared" si="49"/>
        <v>#N/A</v>
      </c>
      <c r="N540" s="3" t="str">
        <f t="shared" si="48"/>
        <v/>
      </c>
    </row>
    <row r="541" spans="1:14" x14ac:dyDescent="0.2">
      <c r="A541" s="166"/>
      <c r="B541" s="204" t="e">
        <f>VLOOKUP(A541,Adr!A:B,2,FALSE)</f>
        <v>#N/A</v>
      </c>
      <c r="C541" s="197"/>
      <c r="D541" s="191"/>
      <c r="E541" s="173"/>
      <c r="F541" s="182"/>
      <c r="G541" s="185"/>
      <c r="H541" s="185"/>
      <c r="I541" s="192" t="str">
        <f t="shared" si="45"/>
        <v/>
      </c>
      <c r="J541" s="167"/>
      <c r="K541" s="5"/>
      <c r="L541" s="167" t="str">
        <f t="shared" si="47"/>
        <v/>
      </c>
      <c r="M541" s="5" t="e">
        <f t="shared" si="49"/>
        <v>#N/A</v>
      </c>
      <c r="N541" s="3" t="str">
        <f t="shared" si="48"/>
        <v/>
      </c>
    </row>
    <row r="542" spans="1:14" x14ac:dyDescent="0.2">
      <c r="A542" s="166"/>
      <c r="B542" s="204" t="e">
        <f>VLOOKUP(A542,Adr!A:B,2,FALSE)</f>
        <v>#N/A</v>
      </c>
      <c r="C542" s="185"/>
      <c r="D542" s="187"/>
      <c r="E542" s="173"/>
      <c r="F542" s="182"/>
      <c r="G542" s="185"/>
      <c r="H542" s="185"/>
      <c r="I542" s="192" t="str">
        <f t="shared" si="45"/>
        <v/>
      </c>
      <c r="J542" s="167"/>
      <c r="K542" s="5"/>
      <c r="L542" s="167" t="str">
        <f t="shared" si="47"/>
        <v/>
      </c>
      <c r="M542" s="5" t="e">
        <f t="shared" si="49"/>
        <v>#N/A</v>
      </c>
      <c r="N542" s="3" t="str">
        <f t="shared" si="48"/>
        <v/>
      </c>
    </row>
    <row r="543" spans="1:14" x14ac:dyDescent="0.2">
      <c r="A543" s="182"/>
      <c r="B543" s="204" t="e">
        <f>VLOOKUP(A543,Adr!A:B,2,FALSE)</f>
        <v>#N/A</v>
      </c>
      <c r="C543" s="185"/>
      <c r="D543" s="187"/>
      <c r="E543" s="230"/>
      <c r="F543" s="182"/>
      <c r="G543" s="185"/>
      <c r="H543" s="185"/>
      <c r="I543" s="192" t="str">
        <f t="shared" ref="I543:I606" si="50">A543&amp;F543</f>
        <v/>
      </c>
      <c r="J543" s="167"/>
      <c r="K543" s="5"/>
      <c r="L543" s="167" t="str">
        <f t="shared" ref="L543:L606" si="51">A543&amp;G543&amp;H543</f>
        <v/>
      </c>
      <c r="M543" s="5" t="e">
        <f t="shared" si="49"/>
        <v>#N/A</v>
      </c>
      <c r="N543" s="3" t="str">
        <f t="shared" si="48"/>
        <v/>
      </c>
    </row>
    <row r="544" spans="1:14" x14ac:dyDescent="0.2">
      <c r="A544" s="166"/>
      <c r="B544" s="204" t="e">
        <f>VLOOKUP(A544,Adr!A:B,2,FALSE)</f>
        <v>#N/A</v>
      </c>
      <c r="C544" s="196"/>
      <c r="D544" s="186"/>
      <c r="E544" s="173"/>
      <c r="F544" s="166"/>
      <c r="G544" s="169"/>
      <c r="H544" s="169"/>
      <c r="I544" s="192" t="str">
        <f t="shared" si="50"/>
        <v/>
      </c>
      <c r="J544" s="167"/>
      <c r="K544" s="5"/>
      <c r="L544" s="167" t="str">
        <f t="shared" si="51"/>
        <v/>
      </c>
      <c r="M544" s="5" t="e">
        <f t="shared" si="49"/>
        <v>#N/A</v>
      </c>
      <c r="N544" s="3" t="str">
        <f t="shared" si="48"/>
        <v/>
      </c>
    </row>
    <row r="545" spans="1:14" x14ac:dyDescent="0.2">
      <c r="A545" s="166"/>
      <c r="B545" s="204" t="e">
        <f>VLOOKUP(A545,Adr!A:B,2,FALSE)</f>
        <v>#N/A</v>
      </c>
      <c r="C545" s="196"/>
      <c r="D545" s="186"/>
      <c r="E545" s="173"/>
      <c r="F545" s="166"/>
      <c r="G545" s="169"/>
      <c r="H545" s="169"/>
      <c r="I545" s="192" t="str">
        <f t="shared" si="50"/>
        <v/>
      </c>
      <c r="J545" s="167"/>
      <c r="K545" s="5"/>
      <c r="L545" s="167" t="str">
        <f t="shared" si="51"/>
        <v/>
      </c>
      <c r="M545" s="5" t="e">
        <f t="shared" si="49"/>
        <v>#N/A</v>
      </c>
      <c r="N545" s="3" t="str">
        <f t="shared" si="48"/>
        <v/>
      </c>
    </row>
    <row r="546" spans="1:14" x14ac:dyDescent="0.2">
      <c r="A546" s="166"/>
      <c r="B546" s="204" t="e">
        <f>VLOOKUP(A546,Adr!A:B,2,FALSE)</f>
        <v>#N/A</v>
      </c>
      <c r="C546" s="196"/>
      <c r="D546" s="186"/>
      <c r="E546" s="173"/>
      <c r="F546" s="166"/>
      <c r="G546" s="169"/>
      <c r="H546" s="169"/>
      <c r="I546" s="192" t="str">
        <f t="shared" si="50"/>
        <v/>
      </c>
      <c r="J546" s="167"/>
      <c r="K546" s="5"/>
      <c r="L546" s="167" t="str">
        <f t="shared" si="51"/>
        <v/>
      </c>
      <c r="M546" s="5" t="e">
        <f t="shared" si="49"/>
        <v>#N/A</v>
      </c>
      <c r="N546" s="3" t="str">
        <f t="shared" si="48"/>
        <v/>
      </c>
    </row>
    <row r="547" spans="1:14" x14ac:dyDescent="0.2">
      <c r="A547" s="166"/>
      <c r="B547" s="204" t="e">
        <f>VLOOKUP(A547,Adr!A:B,2,FALSE)</f>
        <v>#N/A</v>
      </c>
      <c r="C547" s="196"/>
      <c r="D547" s="186"/>
      <c r="E547" s="173"/>
      <c r="F547" s="166"/>
      <c r="G547" s="169"/>
      <c r="H547" s="169"/>
      <c r="I547" s="192" t="str">
        <f t="shared" si="50"/>
        <v/>
      </c>
      <c r="J547" s="167"/>
      <c r="K547" s="5"/>
      <c r="L547" s="167" t="str">
        <f t="shared" si="51"/>
        <v/>
      </c>
      <c r="M547" s="5" t="e">
        <f t="shared" si="49"/>
        <v>#N/A</v>
      </c>
      <c r="N547" s="3" t="str">
        <f t="shared" si="48"/>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49"/>
        <v>#N/A</v>
      </c>
      <c r="N548" s="3" t="str">
        <f t="shared" si="48"/>
        <v/>
      </c>
    </row>
    <row r="549" spans="1:14" x14ac:dyDescent="0.2">
      <c r="A549" s="182"/>
      <c r="B549" s="204" t="e">
        <f>VLOOKUP(A549,Adr!A:B,2,FALSE)</f>
        <v>#N/A</v>
      </c>
      <c r="C549" s="185"/>
      <c r="D549" s="187"/>
      <c r="E549" s="230"/>
      <c r="F549" s="182"/>
      <c r="G549" s="185"/>
      <c r="H549" s="185"/>
      <c r="I549" s="192" t="str">
        <f t="shared" si="50"/>
        <v/>
      </c>
      <c r="J549" s="167"/>
      <c r="K549" s="5"/>
      <c r="L549" s="167" t="str">
        <f t="shared" si="51"/>
        <v/>
      </c>
      <c r="M549" s="5" t="e">
        <f t="shared" si="49"/>
        <v>#N/A</v>
      </c>
      <c r="N549" s="3" t="str">
        <f t="shared" si="48"/>
        <v/>
      </c>
    </row>
    <row r="550" spans="1:14" x14ac:dyDescent="0.2">
      <c r="A550" s="166"/>
      <c r="B550" s="204" t="e">
        <f>VLOOKUP(A550,Adr!A:B,2,FALSE)</f>
        <v>#N/A</v>
      </c>
      <c r="C550" s="196"/>
      <c r="D550" s="186"/>
      <c r="E550" s="173"/>
      <c r="F550" s="166"/>
      <c r="G550" s="169"/>
      <c r="H550" s="169"/>
      <c r="I550" s="192" t="str">
        <f t="shared" si="50"/>
        <v/>
      </c>
      <c r="J550" s="167"/>
      <c r="K550" s="5"/>
      <c r="L550" s="167" t="str">
        <f t="shared" si="51"/>
        <v/>
      </c>
      <c r="M550" s="5" t="e">
        <f t="shared" si="49"/>
        <v>#N/A</v>
      </c>
      <c r="N550" s="3" t="str">
        <f t="shared" si="48"/>
        <v/>
      </c>
    </row>
    <row r="551" spans="1:14" x14ac:dyDescent="0.2">
      <c r="A551" s="166"/>
      <c r="B551" s="204" t="e">
        <f>VLOOKUP(A551,Adr!A:B,2,FALSE)</f>
        <v>#N/A</v>
      </c>
      <c r="C551" s="196"/>
      <c r="D551" s="186"/>
      <c r="E551" s="173"/>
      <c r="F551" s="166"/>
      <c r="G551" s="169"/>
      <c r="H551" s="169"/>
      <c r="I551" s="192" t="str">
        <f t="shared" si="50"/>
        <v/>
      </c>
      <c r="J551" s="167"/>
      <c r="K551" s="5"/>
      <c r="L551" s="167" t="str">
        <f t="shared" si="51"/>
        <v/>
      </c>
      <c r="M551" s="5" t="e">
        <f t="shared" si="49"/>
        <v>#N/A</v>
      </c>
      <c r="N551" s="3" t="str">
        <f t="shared" si="48"/>
        <v/>
      </c>
    </row>
    <row r="552" spans="1:14" x14ac:dyDescent="0.2">
      <c r="A552" s="166"/>
      <c r="B552" s="204" t="e">
        <f>VLOOKUP(A552,Adr!A:B,2,FALSE)</f>
        <v>#N/A</v>
      </c>
      <c r="C552" s="196"/>
      <c r="D552" s="186"/>
      <c r="E552" s="173"/>
      <c r="F552" s="166"/>
      <c r="G552" s="169"/>
      <c r="H552" s="169"/>
      <c r="I552" s="192" t="str">
        <f t="shared" si="50"/>
        <v/>
      </c>
      <c r="J552" s="167"/>
      <c r="K552" s="5"/>
      <c r="L552" s="167" t="str">
        <f t="shared" si="51"/>
        <v/>
      </c>
      <c r="M552" s="5" t="e">
        <f t="shared" si="49"/>
        <v>#N/A</v>
      </c>
      <c r="N552" s="3" t="str">
        <f t="shared" si="48"/>
        <v/>
      </c>
    </row>
    <row r="553" spans="1:14" x14ac:dyDescent="0.2">
      <c r="A553" s="166"/>
      <c r="B553" s="204" t="e">
        <f>VLOOKUP(A553,Adr!A:B,2,FALSE)</f>
        <v>#N/A</v>
      </c>
      <c r="C553" s="196"/>
      <c r="D553" s="186"/>
      <c r="E553" s="173"/>
      <c r="F553" s="166"/>
      <c r="G553" s="169"/>
      <c r="H553" s="169"/>
      <c r="I553" s="192" t="str">
        <f t="shared" si="50"/>
        <v/>
      </c>
      <c r="J553" s="167"/>
      <c r="K553" s="5"/>
      <c r="L553" s="167" t="str">
        <f t="shared" si="51"/>
        <v/>
      </c>
      <c r="M553" s="5" t="e">
        <f t="shared" si="49"/>
        <v>#N/A</v>
      </c>
      <c r="N553" s="3" t="str">
        <f t="shared" si="48"/>
        <v/>
      </c>
    </row>
    <row r="554" spans="1:14" x14ac:dyDescent="0.2">
      <c r="A554" s="182"/>
      <c r="B554" s="204" t="e">
        <f>VLOOKUP(A554,Adr!A:B,2,FALSE)</f>
        <v>#N/A</v>
      </c>
      <c r="C554" s="185"/>
      <c r="D554" s="187"/>
      <c r="E554" s="230"/>
      <c r="F554" s="182"/>
      <c r="G554" s="185"/>
      <c r="H554" s="185"/>
      <c r="I554" s="192" t="str">
        <f t="shared" si="50"/>
        <v/>
      </c>
      <c r="J554" s="167"/>
      <c r="K554" s="5"/>
      <c r="L554" s="167" t="str">
        <f t="shared" si="51"/>
        <v/>
      </c>
      <c r="M554" s="5" t="e">
        <f t="shared" si="49"/>
        <v>#N/A</v>
      </c>
      <c r="N554" s="3" t="str">
        <f t="shared" si="48"/>
        <v/>
      </c>
    </row>
    <row r="555" spans="1:14" x14ac:dyDescent="0.2">
      <c r="A555" s="166"/>
      <c r="B555" s="204" t="e">
        <f>VLOOKUP(A555,Adr!A:B,2,FALSE)</f>
        <v>#N/A</v>
      </c>
      <c r="C555" s="196"/>
      <c r="D555" s="186"/>
      <c r="E555" s="173"/>
      <c r="F555" s="166"/>
      <c r="G555" s="169"/>
      <c r="H555" s="169"/>
      <c r="I555" s="192" t="str">
        <f t="shared" si="50"/>
        <v/>
      </c>
      <c r="J555" s="167"/>
      <c r="K555" s="5"/>
      <c r="L555" s="167" t="str">
        <f t="shared" si="51"/>
        <v/>
      </c>
      <c r="M555" s="5" t="e">
        <f t="shared" si="49"/>
        <v>#N/A</v>
      </c>
      <c r="N555" s="3" t="str">
        <f t="shared" si="48"/>
        <v/>
      </c>
    </row>
    <row r="556" spans="1:14" x14ac:dyDescent="0.2">
      <c r="A556" s="166"/>
      <c r="B556" s="204" t="e">
        <f>VLOOKUP(A556,Adr!A:B,2,FALSE)</f>
        <v>#N/A</v>
      </c>
      <c r="C556" s="196"/>
      <c r="D556" s="186"/>
      <c r="E556" s="173"/>
      <c r="F556" s="166"/>
      <c r="G556" s="169"/>
      <c r="H556" s="169"/>
      <c r="I556" s="192" t="str">
        <f t="shared" si="50"/>
        <v/>
      </c>
      <c r="J556" s="167"/>
      <c r="K556" s="5"/>
      <c r="L556" s="167" t="str">
        <f t="shared" si="51"/>
        <v/>
      </c>
      <c r="M556" s="5" t="e">
        <f t="shared" si="49"/>
        <v>#N/A</v>
      </c>
      <c r="N556" s="3" t="str">
        <f t="shared" si="48"/>
        <v/>
      </c>
    </row>
    <row r="557" spans="1:14" x14ac:dyDescent="0.2">
      <c r="A557" s="166"/>
      <c r="B557" s="204" t="e">
        <f>VLOOKUP(A557,Adr!A:B,2,FALSE)</f>
        <v>#N/A</v>
      </c>
      <c r="C557" s="196"/>
      <c r="D557" s="186"/>
      <c r="E557" s="173"/>
      <c r="F557" s="166"/>
      <c r="G557" s="169"/>
      <c r="H557" s="169"/>
      <c r="I557" s="192" t="str">
        <f t="shared" si="50"/>
        <v/>
      </c>
      <c r="J557" s="167"/>
      <c r="K557" s="5"/>
      <c r="L557" s="167" t="str">
        <f t="shared" si="51"/>
        <v/>
      </c>
      <c r="M557" s="5" t="e">
        <f t="shared" si="49"/>
        <v>#N/A</v>
      </c>
      <c r="N557" s="3" t="str">
        <f t="shared" si="48"/>
        <v/>
      </c>
    </row>
    <row r="558" spans="1:14" x14ac:dyDescent="0.2">
      <c r="A558" s="166"/>
      <c r="B558" s="204" t="e">
        <f>VLOOKUP(A558,Adr!A:B,2,FALSE)</f>
        <v>#N/A</v>
      </c>
      <c r="C558" s="190"/>
      <c r="D558" s="187"/>
      <c r="E558" s="173"/>
      <c r="F558" s="166"/>
      <c r="G558" s="169"/>
      <c r="H558" s="169"/>
      <c r="I558" s="192" t="str">
        <f t="shared" si="50"/>
        <v/>
      </c>
      <c r="J558" s="167"/>
      <c r="K558" s="5"/>
      <c r="L558" s="167" t="str">
        <f t="shared" si="51"/>
        <v/>
      </c>
      <c r="M558" s="5" t="e">
        <f t="shared" si="49"/>
        <v>#N/A</v>
      </c>
      <c r="N558" s="3" t="str">
        <f t="shared" si="48"/>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49"/>
        <v>#N/A</v>
      </c>
      <c r="N559" s="3" t="str">
        <f t="shared" si="48"/>
        <v/>
      </c>
    </row>
    <row r="560" spans="1:14" x14ac:dyDescent="0.2">
      <c r="A560" s="166"/>
      <c r="B560" s="204" t="e">
        <f>VLOOKUP(A560,Adr!A:B,2,FALSE)</f>
        <v>#N/A</v>
      </c>
      <c r="C560" s="190"/>
      <c r="D560" s="172"/>
      <c r="E560" s="173"/>
      <c r="F560" s="166"/>
      <c r="G560" s="169"/>
      <c r="H560" s="169"/>
      <c r="I560" s="192" t="str">
        <f t="shared" si="50"/>
        <v/>
      </c>
      <c r="J560" s="167"/>
      <c r="K560" s="5"/>
      <c r="L560" s="167" t="str">
        <f t="shared" si="51"/>
        <v/>
      </c>
      <c r="M560" s="5" t="e">
        <f t="shared" si="49"/>
        <v>#N/A</v>
      </c>
      <c r="N560" s="3" t="str">
        <f t="shared" si="48"/>
        <v/>
      </c>
    </row>
    <row r="561" spans="1:14" x14ac:dyDescent="0.2">
      <c r="A561" s="166"/>
      <c r="B561" s="204" t="e">
        <f>VLOOKUP(A561,Adr!A:B,2,FALSE)</f>
        <v>#N/A</v>
      </c>
      <c r="C561" s="196"/>
      <c r="D561" s="187"/>
      <c r="E561" s="173"/>
      <c r="F561" s="166"/>
      <c r="G561" s="169"/>
      <c r="H561" s="169"/>
      <c r="I561" s="192" t="str">
        <f t="shared" si="50"/>
        <v/>
      </c>
      <c r="J561" s="167"/>
      <c r="K561" s="5"/>
      <c r="L561" s="167" t="str">
        <f t="shared" si="51"/>
        <v/>
      </c>
      <c r="M561" s="5" t="e">
        <f t="shared" si="49"/>
        <v>#N/A</v>
      </c>
      <c r="N561" s="3" t="str">
        <f t="shared" si="48"/>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49"/>
        <v>#N/A</v>
      </c>
      <c r="N562" s="3" t="str">
        <f t="shared" si="48"/>
        <v/>
      </c>
    </row>
    <row r="563" spans="1:14" x14ac:dyDescent="0.2">
      <c r="A563" s="182"/>
      <c r="B563" s="204" t="e">
        <f>VLOOKUP(A563,Adr!A:B,2,FALSE)</f>
        <v>#N/A</v>
      </c>
      <c r="C563" s="185"/>
      <c r="D563" s="187"/>
      <c r="E563" s="230"/>
      <c r="F563" s="182"/>
      <c r="G563" s="185"/>
      <c r="H563" s="185"/>
      <c r="I563" s="192" t="str">
        <f t="shared" si="50"/>
        <v/>
      </c>
      <c r="J563" s="167"/>
      <c r="K563" s="5"/>
      <c r="L563" s="167" t="str">
        <f t="shared" si="51"/>
        <v/>
      </c>
      <c r="M563" s="5" t="e">
        <f t="shared" si="49"/>
        <v>#N/A</v>
      </c>
      <c r="N563" s="3" t="str">
        <f t="shared" si="48"/>
        <v/>
      </c>
    </row>
    <row r="564" spans="1:14" x14ac:dyDescent="0.2">
      <c r="A564" s="166"/>
      <c r="B564" s="204" t="e">
        <f>VLOOKUP(A564,Adr!A:B,2,FALSE)</f>
        <v>#N/A</v>
      </c>
      <c r="C564" s="196"/>
      <c r="D564" s="187"/>
      <c r="E564" s="173"/>
      <c r="F564" s="166"/>
      <c r="G564" s="169"/>
      <c r="H564" s="169"/>
      <c r="I564" s="192" t="str">
        <f t="shared" si="50"/>
        <v/>
      </c>
      <c r="J564" s="167"/>
      <c r="K564" s="5"/>
      <c r="L564" s="167" t="str">
        <f t="shared" si="51"/>
        <v/>
      </c>
      <c r="M564" s="5" t="e">
        <f t="shared" si="49"/>
        <v>#N/A</v>
      </c>
      <c r="N564" s="3" t="str">
        <f t="shared" si="48"/>
        <v/>
      </c>
    </row>
    <row r="565" spans="1:14" x14ac:dyDescent="0.2">
      <c r="A565" s="166"/>
      <c r="B565" s="204" t="e">
        <f>VLOOKUP(A565,Adr!A:B,2,FALSE)</f>
        <v>#N/A</v>
      </c>
      <c r="C565" s="196"/>
      <c r="D565" s="186"/>
      <c r="E565" s="173"/>
      <c r="F565" s="166"/>
      <c r="G565" s="169"/>
      <c r="H565" s="169"/>
      <c r="I565" s="192" t="str">
        <f t="shared" si="50"/>
        <v/>
      </c>
      <c r="J565" s="167"/>
      <c r="K565" s="5"/>
      <c r="L565" s="167" t="str">
        <f t="shared" si="51"/>
        <v/>
      </c>
      <c r="M565" s="5" t="e">
        <f t="shared" si="49"/>
        <v>#N/A</v>
      </c>
      <c r="N565" s="3" t="str">
        <f t="shared" si="48"/>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49"/>
        <v>#N/A</v>
      </c>
      <c r="N566" s="3" t="str">
        <f t="shared" si="48"/>
        <v/>
      </c>
    </row>
    <row r="567" spans="1:14" x14ac:dyDescent="0.2">
      <c r="A567" s="198"/>
      <c r="B567" s="204" t="e">
        <f>VLOOKUP(A567,Adr!A:B,2,FALSE)</f>
        <v>#N/A</v>
      </c>
      <c r="C567" s="169"/>
      <c r="D567" s="172"/>
      <c r="E567" s="173"/>
      <c r="F567" s="166"/>
      <c r="G567" s="169"/>
      <c r="H567" s="169"/>
      <c r="I567" s="192" t="str">
        <f t="shared" si="50"/>
        <v/>
      </c>
      <c r="J567" s="167"/>
      <c r="K567" s="5"/>
      <c r="L567" s="167" t="str">
        <f t="shared" si="51"/>
        <v/>
      </c>
      <c r="M567" s="5" t="e">
        <f t="shared" si="49"/>
        <v>#N/A</v>
      </c>
      <c r="N567" s="3" t="str">
        <f t="shared" si="48"/>
        <v/>
      </c>
    </row>
    <row r="568" spans="1:14" x14ac:dyDescent="0.2">
      <c r="A568" s="166"/>
      <c r="B568" s="204" t="e">
        <f>VLOOKUP(A568,Adr!A:B,2,FALSE)</f>
        <v>#N/A</v>
      </c>
      <c r="C568" s="190"/>
      <c r="D568" s="172"/>
      <c r="E568" s="173"/>
      <c r="F568" s="166"/>
      <c r="G568" s="169"/>
      <c r="H568" s="169"/>
      <c r="I568" s="192" t="str">
        <f t="shared" si="50"/>
        <v/>
      </c>
      <c r="J568" s="167"/>
      <c r="K568" s="5"/>
      <c r="L568" s="167" t="str">
        <f t="shared" si="51"/>
        <v/>
      </c>
      <c r="M568" s="5" t="e">
        <f t="shared" si="49"/>
        <v>#N/A</v>
      </c>
      <c r="N568" s="3" t="str">
        <f t="shared" si="48"/>
        <v/>
      </c>
    </row>
    <row r="569" spans="1:14" x14ac:dyDescent="0.2">
      <c r="A569" s="166"/>
      <c r="B569" s="204" t="e">
        <f>VLOOKUP(A569,Adr!A:B,2,FALSE)</f>
        <v>#N/A</v>
      </c>
      <c r="C569" s="190"/>
      <c r="D569" s="172"/>
      <c r="E569" s="173"/>
      <c r="F569" s="166"/>
      <c r="G569" s="169"/>
      <c r="H569" s="169"/>
      <c r="I569" s="192" t="str">
        <f t="shared" si="50"/>
        <v/>
      </c>
      <c r="J569" s="167"/>
      <c r="K569" s="5"/>
      <c r="L569" s="167" t="str">
        <f t="shared" si="51"/>
        <v/>
      </c>
      <c r="M569" s="5" t="e">
        <f t="shared" si="49"/>
        <v>#N/A</v>
      </c>
      <c r="N569" s="3" t="str">
        <f t="shared" si="48"/>
        <v/>
      </c>
    </row>
    <row r="570" spans="1:14" x14ac:dyDescent="0.2">
      <c r="A570" s="166"/>
      <c r="B570" s="204" t="e">
        <f>VLOOKUP(A570,Adr!A:B,2,FALSE)</f>
        <v>#N/A</v>
      </c>
      <c r="C570" s="190"/>
      <c r="D570" s="172"/>
      <c r="E570" s="173"/>
      <c r="F570" s="166"/>
      <c r="G570" s="169"/>
      <c r="H570" s="169"/>
      <c r="I570" s="192" t="str">
        <f t="shared" si="50"/>
        <v/>
      </c>
      <c r="J570" s="167"/>
      <c r="K570" s="5"/>
      <c r="L570" s="167" t="str">
        <f t="shared" si="51"/>
        <v/>
      </c>
      <c r="M570" s="5" t="e">
        <f t="shared" si="49"/>
        <v>#N/A</v>
      </c>
      <c r="N570" s="3" t="str">
        <f t="shared" si="48"/>
        <v/>
      </c>
    </row>
    <row r="571" spans="1:14" x14ac:dyDescent="0.2">
      <c r="A571" s="166"/>
      <c r="B571" s="204" t="e">
        <f>VLOOKUP(A571,Adr!A:B,2,FALSE)</f>
        <v>#N/A</v>
      </c>
      <c r="C571" s="196"/>
      <c r="D571" s="172"/>
      <c r="E571" s="173"/>
      <c r="F571" s="166"/>
      <c r="G571" s="169"/>
      <c r="H571" s="169"/>
      <c r="I571" s="192" t="str">
        <f t="shared" si="50"/>
        <v/>
      </c>
      <c r="J571" s="167"/>
      <c r="K571" s="5"/>
      <c r="L571" s="167" t="str">
        <f t="shared" si="51"/>
        <v/>
      </c>
      <c r="M571" s="5" t="e">
        <f t="shared" si="49"/>
        <v>#N/A</v>
      </c>
      <c r="N571" s="3" t="str">
        <f t="shared" si="48"/>
        <v/>
      </c>
    </row>
    <row r="572" spans="1:14" x14ac:dyDescent="0.2">
      <c r="A572" s="166"/>
      <c r="B572" s="204" t="e">
        <f>VLOOKUP(A572,Adr!A:B,2,FALSE)</f>
        <v>#N/A</v>
      </c>
      <c r="C572" s="190"/>
      <c r="D572" s="172"/>
      <c r="E572" s="173"/>
      <c r="F572" s="166"/>
      <c r="G572" s="169"/>
      <c r="H572" s="169"/>
      <c r="I572" s="192" t="str">
        <f t="shared" si="50"/>
        <v/>
      </c>
      <c r="J572" s="167"/>
      <c r="K572" s="5"/>
      <c r="L572" s="167" t="str">
        <f t="shared" si="51"/>
        <v/>
      </c>
      <c r="M572" s="5" t="e">
        <f t="shared" si="49"/>
        <v>#N/A</v>
      </c>
      <c r="N572" s="3" t="str">
        <f t="shared" si="48"/>
        <v/>
      </c>
    </row>
    <row r="573" spans="1:14" x14ac:dyDescent="0.2">
      <c r="A573" s="166"/>
      <c r="B573" s="204" t="e">
        <f>VLOOKUP(A573,Adr!A:B,2,FALSE)</f>
        <v>#N/A</v>
      </c>
      <c r="C573" s="196"/>
      <c r="D573" s="187"/>
      <c r="E573" s="173"/>
      <c r="F573" s="166"/>
      <c r="G573" s="169"/>
      <c r="H573" s="169"/>
      <c r="I573" s="192" t="str">
        <f t="shared" si="50"/>
        <v/>
      </c>
      <c r="J573" s="167"/>
      <c r="K573" s="5"/>
      <c r="L573" s="167" t="str">
        <f t="shared" si="51"/>
        <v/>
      </c>
      <c r="M573" s="5" t="e">
        <f t="shared" si="49"/>
        <v>#N/A</v>
      </c>
      <c r="N573" s="3" t="str">
        <f t="shared" si="48"/>
        <v/>
      </c>
    </row>
    <row r="574" spans="1:14" x14ac:dyDescent="0.2">
      <c r="A574" s="166"/>
      <c r="B574" s="204" t="e">
        <f>VLOOKUP(A574,Adr!A:B,2,FALSE)</f>
        <v>#N/A</v>
      </c>
      <c r="C574" s="196"/>
      <c r="D574" s="187"/>
      <c r="E574" s="173"/>
      <c r="F574" s="166"/>
      <c r="G574" s="169"/>
      <c r="H574" s="169"/>
      <c r="I574" s="192" t="str">
        <f t="shared" si="50"/>
        <v/>
      </c>
      <c r="J574" s="167"/>
      <c r="K574" s="5"/>
      <c r="L574" s="167" t="str">
        <f t="shared" si="51"/>
        <v/>
      </c>
      <c r="M574" s="5" t="e">
        <f t="shared" si="49"/>
        <v>#N/A</v>
      </c>
      <c r="N574" s="3" t="str">
        <f t="shared" si="48"/>
        <v/>
      </c>
    </row>
    <row r="575" spans="1:14" x14ac:dyDescent="0.2">
      <c r="A575" s="202"/>
      <c r="B575" s="204" t="e">
        <f>VLOOKUP(A575,Adr!A:B,2,FALSE)</f>
        <v>#N/A</v>
      </c>
      <c r="C575" s="169"/>
      <c r="D575" s="172"/>
      <c r="E575" s="173"/>
      <c r="F575" s="166"/>
      <c r="G575" s="169"/>
      <c r="H575" s="169"/>
      <c r="I575" s="192" t="str">
        <f t="shared" si="50"/>
        <v/>
      </c>
      <c r="J575" s="167"/>
      <c r="K575" s="5"/>
      <c r="L575" s="167" t="str">
        <f t="shared" si="51"/>
        <v/>
      </c>
      <c r="M575" s="5" t="e">
        <f t="shared" si="49"/>
        <v>#N/A</v>
      </c>
      <c r="N575" s="3" t="str">
        <f t="shared" si="48"/>
        <v/>
      </c>
    </row>
    <row r="576" spans="1:14" x14ac:dyDescent="0.2">
      <c r="A576" s="202"/>
      <c r="B576" s="204" t="e">
        <f>VLOOKUP(A576,Adr!A:B,2,FALSE)</f>
        <v>#N/A</v>
      </c>
      <c r="C576" s="169"/>
      <c r="D576" s="172"/>
      <c r="E576" s="173"/>
      <c r="F576" s="166"/>
      <c r="G576" s="169"/>
      <c r="H576" s="169"/>
      <c r="I576" s="192" t="str">
        <f t="shared" si="50"/>
        <v/>
      </c>
      <c r="J576" s="167"/>
      <c r="K576" s="5"/>
      <c r="L576" s="167" t="str">
        <f t="shared" si="51"/>
        <v/>
      </c>
      <c r="M576" s="5" t="e">
        <f t="shared" si="49"/>
        <v>#N/A</v>
      </c>
      <c r="N576" s="3" t="str">
        <f t="shared" si="48"/>
        <v/>
      </c>
    </row>
    <row r="577" spans="1:14" x14ac:dyDescent="0.2">
      <c r="A577" s="166"/>
      <c r="B577" s="204" t="e">
        <f>VLOOKUP(A577,Adr!A:B,2,FALSE)</f>
        <v>#N/A</v>
      </c>
      <c r="C577" s="196"/>
      <c r="D577" s="187"/>
      <c r="E577" s="173"/>
      <c r="F577" s="166"/>
      <c r="G577" s="169"/>
      <c r="H577" s="169"/>
      <c r="I577" s="192" t="str">
        <f t="shared" si="50"/>
        <v/>
      </c>
      <c r="J577" s="167"/>
      <c r="K577" s="5"/>
      <c r="L577" s="167" t="str">
        <f t="shared" si="51"/>
        <v/>
      </c>
      <c r="M577" s="5" t="e">
        <f t="shared" si="49"/>
        <v>#N/A</v>
      </c>
      <c r="N577" s="3" t="str">
        <f t="shared" si="48"/>
        <v/>
      </c>
    </row>
    <row r="578" spans="1:14" x14ac:dyDescent="0.2">
      <c r="A578" s="202"/>
      <c r="B578" s="204" t="e">
        <f>VLOOKUP(A578,Adr!A:B,2,FALSE)</f>
        <v>#N/A</v>
      </c>
      <c r="C578" s="169"/>
      <c r="D578" s="172"/>
      <c r="E578" s="173"/>
      <c r="F578" s="166"/>
      <c r="G578" s="169"/>
      <c r="H578" s="169"/>
      <c r="I578" s="192" t="str">
        <f t="shared" si="50"/>
        <v/>
      </c>
      <c r="J578" s="167"/>
      <c r="K578" s="5"/>
      <c r="L578" s="167" t="str">
        <f t="shared" si="51"/>
        <v/>
      </c>
      <c r="M578" s="5" t="e">
        <f t="shared" si="49"/>
        <v>#N/A</v>
      </c>
      <c r="N578" s="3" t="str">
        <f t="shared" si="48"/>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49"/>
        <v>#N/A</v>
      </c>
      <c r="N579" s="3" t="str">
        <f t="shared" si="48"/>
        <v/>
      </c>
    </row>
    <row r="580" spans="1:14" x14ac:dyDescent="0.2">
      <c r="A580" s="202"/>
      <c r="B580" s="204" t="e">
        <f>VLOOKUP(A580,Adr!A:B,2,FALSE)</f>
        <v>#N/A</v>
      </c>
      <c r="C580" s="169"/>
      <c r="D580" s="172"/>
      <c r="E580" s="173"/>
      <c r="F580" s="166"/>
      <c r="G580" s="169"/>
      <c r="H580" s="169"/>
      <c r="I580" s="192" t="str">
        <f t="shared" si="50"/>
        <v/>
      </c>
      <c r="J580" s="167"/>
      <c r="K580" s="5"/>
      <c r="L580" s="167" t="str">
        <f t="shared" si="51"/>
        <v/>
      </c>
      <c r="M580" s="5" t="e">
        <f t="shared" si="49"/>
        <v>#N/A</v>
      </c>
      <c r="N580" s="3" t="str">
        <f t="shared" si="48"/>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49"/>
        <v>#N/A</v>
      </c>
      <c r="N581" s="3" t="str">
        <f t="shared" ref="N581:N644" si="52">+I581&amp;H581</f>
        <v/>
      </c>
    </row>
    <row r="582" spans="1:14" x14ac:dyDescent="0.2">
      <c r="A582" s="166"/>
      <c r="B582" s="204" t="e">
        <f>VLOOKUP(A582,Adr!A:B,2,FALSE)</f>
        <v>#N/A</v>
      </c>
      <c r="C582" s="196"/>
      <c r="D582" s="187"/>
      <c r="E582" s="173"/>
      <c r="F582" s="166"/>
      <c r="G582" s="169"/>
      <c r="H582" s="169"/>
      <c r="I582" s="192" t="str">
        <f t="shared" si="50"/>
        <v/>
      </c>
      <c r="J582" s="167"/>
      <c r="K582" s="5"/>
      <c r="L582" s="167" t="str">
        <f t="shared" si="51"/>
        <v/>
      </c>
      <c r="M582" s="5" t="e">
        <f t="shared" si="49"/>
        <v>#N/A</v>
      </c>
      <c r="N582" s="3" t="str">
        <f t="shared" si="52"/>
        <v/>
      </c>
    </row>
    <row r="583" spans="1:14" x14ac:dyDescent="0.2">
      <c r="A583" s="166"/>
      <c r="B583" s="204" t="e">
        <f>VLOOKUP(A583,Adr!A:B,2,FALSE)</f>
        <v>#N/A</v>
      </c>
      <c r="C583" s="196"/>
      <c r="D583" s="187"/>
      <c r="E583" s="173"/>
      <c r="F583" s="166"/>
      <c r="G583" s="169"/>
      <c r="H583" s="169"/>
      <c r="I583" s="192" t="str">
        <f t="shared" si="50"/>
        <v/>
      </c>
      <c r="J583" s="167"/>
      <c r="K583" s="5"/>
      <c r="L583" s="167" t="str">
        <f t="shared" si="51"/>
        <v/>
      </c>
      <c r="M583" s="5" t="e">
        <f t="shared" si="49"/>
        <v>#N/A</v>
      </c>
      <c r="N583" s="3" t="str">
        <f t="shared" si="52"/>
        <v/>
      </c>
    </row>
    <row r="584" spans="1:14" x14ac:dyDescent="0.2">
      <c r="A584" s="198"/>
      <c r="B584" s="204" t="e">
        <f>VLOOKUP(A584,Adr!A:B,2,FALSE)</f>
        <v>#N/A</v>
      </c>
      <c r="C584" s="169"/>
      <c r="D584" s="172"/>
      <c r="E584" s="173"/>
      <c r="F584" s="166"/>
      <c r="G584" s="169"/>
      <c r="H584" s="169"/>
      <c r="I584" s="192" t="str">
        <f t="shared" si="50"/>
        <v/>
      </c>
      <c r="J584" s="167"/>
      <c r="K584" s="5"/>
      <c r="L584" s="167" t="str">
        <f t="shared" si="51"/>
        <v/>
      </c>
      <c r="M584" s="5" t="e">
        <f t="shared" si="49"/>
        <v>#N/A</v>
      </c>
      <c r="N584" s="3" t="str">
        <f t="shared" si="52"/>
        <v/>
      </c>
    </row>
    <row r="585" spans="1:14" x14ac:dyDescent="0.2">
      <c r="A585" s="198"/>
      <c r="B585" s="204" t="e">
        <f>VLOOKUP(A585,Adr!A:B,2,FALSE)</f>
        <v>#N/A</v>
      </c>
      <c r="C585" s="169"/>
      <c r="D585" s="172"/>
      <c r="E585" s="173"/>
      <c r="F585" s="166"/>
      <c r="G585" s="169"/>
      <c r="H585" s="169"/>
      <c r="I585" s="192" t="str">
        <f t="shared" si="50"/>
        <v/>
      </c>
      <c r="J585" s="167"/>
      <c r="K585" s="5"/>
      <c r="L585" s="167" t="str">
        <f t="shared" si="51"/>
        <v/>
      </c>
      <c r="M585" s="5" t="e">
        <f t="shared" si="49"/>
        <v>#N/A</v>
      </c>
      <c r="N585" s="3" t="str">
        <f t="shared" si="52"/>
        <v/>
      </c>
    </row>
    <row r="586" spans="1:14" x14ac:dyDescent="0.2">
      <c r="A586" s="166"/>
      <c r="B586" s="204" t="e">
        <f>VLOOKUP(A586,Adr!A:B,2,FALSE)</f>
        <v>#N/A</v>
      </c>
      <c r="C586" s="196"/>
      <c r="D586" s="187"/>
      <c r="E586" s="173"/>
      <c r="F586" s="166"/>
      <c r="G586" s="169"/>
      <c r="H586" s="169"/>
      <c r="I586" s="192" t="str">
        <f t="shared" si="50"/>
        <v/>
      </c>
      <c r="J586" s="167"/>
      <c r="K586" s="5"/>
      <c r="L586" s="167" t="str">
        <f t="shared" si="51"/>
        <v/>
      </c>
      <c r="M586" s="5" t="e">
        <f t="shared" si="49"/>
        <v>#N/A</v>
      </c>
      <c r="N586" s="3" t="str">
        <f t="shared" si="52"/>
        <v/>
      </c>
    </row>
    <row r="587" spans="1:14" x14ac:dyDescent="0.2">
      <c r="A587" s="166"/>
      <c r="B587" s="204" t="e">
        <f>VLOOKUP(A587,Adr!A:B,2,FALSE)</f>
        <v>#N/A</v>
      </c>
      <c r="C587" s="196"/>
      <c r="D587" s="187"/>
      <c r="E587" s="173"/>
      <c r="F587" s="166"/>
      <c r="G587" s="169"/>
      <c r="H587" s="169"/>
      <c r="I587" s="192" t="str">
        <f t="shared" si="50"/>
        <v/>
      </c>
      <c r="J587" s="167"/>
      <c r="K587" s="5"/>
      <c r="L587" s="167" t="str">
        <f t="shared" si="51"/>
        <v/>
      </c>
      <c r="M587" s="5" t="e">
        <f t="shared" si="49"/>
        <v>#N/A</v>
      </c>
      <c r="N587" s="3" t="str">
        <f t="shared" si="52"/>
        <v/>
      </c>
    </row>
    <row r="588" spans="1:14" x14ac:dyDescent="0.2">
      <c r="A588" s="166"/>
      <c r="B588" s="204" t="e">
        <f>VLOOKUP(A588,Adr!A:B,2,FALSE)</f>
        <v>#N/A</v>
      </c>
      <c r="C588" s="190"/>
      <c r="D588" s="172"/>
      <c r="E588" s="173"/>
      <c r="F588" s="166"/>
      <c r="G588" s="169"/>
      <c r="H588" s="169"/>
      <c r="I588" s="192" t="str">
        <f t="shared" si="50"/>
        <v/>
      </c>
      <c r="J588" s="167"/>
      <c r="K588" s="5"/>
      <c r="L588" s="167" t="str">
        <f t="shared" si="51"/>
        <v/>
      </c>
      <c r="M588" s="5" t="e">
        <f t="shared" si="49"/>
        <v>#N/A</v>
      </c>
      <c r="N588" s="3" t="str">
        <f t="shared" si="52"/>
        <v/>
      </c>
    </row>
    <row r="589" spans="1:14" x14ac:dyDescent="0.2">
      <c r="A589" s="166"/>
      <c r="B589" s="204" t="e">
        <f>VLOOKUP(A589,Adr!A:B,2,FALSE)</f>
        <v>#N/A</v>
      </c>
      <c r="C589" s="190"/>
      <c r="D589" s="172"/>
      <c r="E589" s="173"/>
      <c r="F589" s="166"/>
      <c r="G589" s="169"/>
      <c r="H589" s="169"/>
      <c r="I589" s="192" t="str">
        <f t="shared" si="50"/>
        <v/>
      </c>
      <c r="J589" s="167"/>
      <c r="K589" s="5"/>
      <c r="L589" s="167" t="str">
        <f t="shared" si="51"/>
        <v/>
      </c>
      <c r="M589" s="5" t="e">
        <f t="shared" si="49"/>
        <v>#N/A</v>
      </c>
      <c r="N589" s="3" t="str">
        <f t="shared" si="52"/>
        <v/>
      </c>
    </row>
    <row r="590" spans="1:14" x14ac:dyDescent="0.2">
      <c r="A590" s="166"/>
      <c r="B590" s="204" t="e">
        <f>VLOOKUP(A590,Adr!A:B,2,FALSE)</f>
        <v>#N/A</v>
      </c>
      <c r="C590" s="196"/>
      <c r="D590" s="187"/>
      <c r="E590" s="173"/>
      <c r="F590" s="166"/>
      <c r="G590" s="169"/>
      <c r="H590" s="169"/>
      <c r="I590" s="192" t="str">
        <f t="shared" si="50"/>
        <v/>
      </c>
      <c r="J590" s="167"/>
      <c r="K590" s="5"/>
      <c r="L590" s="167" t="str">
        <f t="shared" si="51"/>
        <v/>
      </c>
      <c r="M590" s="5" t="e">
        <f t="shared" ref="M590:M653" si="53">B590&amp;F590&amp;H590&amp;C590</f>
        <v>#N/A</v>
      </c>
      <c r="N590" s="3" t="str">
        <f t="shared" si="52"/>
        <v/>
      </c>
    </row>
    <row r="591" spans="1:14" x14ac:dyDescent="0.2">
      <c r="A591" s="166"/>
      <c r="B591" s="204" t="e">
        <f>VLOOKUP(A591,Adr!A:B,2,FALSE)</f>
        <v>#N/A</v>
      </c>
      <c r="C591" s="196"/>
      <c r="D591" s="187"/>
      <c r="E591" s="173"/>
      <c r="F591" s="166"/>
      <c r="G591" s="169"/>
      <c r="H591" s="169"/>
      <c r="I591" s="192" t="str">
        <f t="shared" si="50"/>
        <v/>
      </c>
      <c r="J591" s="167"/>
      <c r="K591" s="5"/>
      <c r="L591" s="167" t="str">
        <f t="shared" si="51"/>
        <v/>
      </c>
      <c r="M591" s="5" t="e">
        <f t="shared" si="53"/>
        <v>#N/A</v>
      </c>
      <c r="N591" s="3" t="str">
        <f t="shared" si="52"/>
        <v/>
      </c>
    </row>
    <row r="592" spans="1:14" x14ac:dyDescent="0.2">
      <c r="A592" s="202"/>
      <c r="B592" s="204" t="e">
        <f>VLOOKUP(A592,Adr!A:B,2,FALSE)</f>
        <v>#N/A</v>
      </c>
      <c r="C592" s="169"/>
      <c r="D592" s="172"/>
      <c r="E592" s="173"/>
      <c r="F592" s="166"/>
      <c r="G592" s="169"/>
      <c r="H592" s="169"/>
      <c r="I592" s="192" t="str">
        <f t="shared" si="50"/>
        <v/>
      </c>
      <c r="J592" s="167"/>
      <c r="K592" s="5"/>
      <c r="L592" s="167" t="str">
        <f t="shared" si="51"/>
        <v/>
      </c>
      <c r="M592" s="5" t="e">
        <f t="shared" si="53"/>
        <v>#N/A</v>
      </c>
      <c r="N592" s="3" t="str">
        <f t="shared" si="52"/>
        <v/>
      </c>
    </row>
    <row r="593" spans="1:14" x14ac:dyDescent="0.2">
      <c r="A593" s="166"/>
      <c r="B593" s="204" t="e">
        <f>VLOOKUP(A593,Adr!A:B,2,FALSE)</f>
        <v>#N/A</v>
      </c>
      <c r="C593" s="196"/>
      <c r="D593" s="187"/>
      <c r="E593" s="173"/>
      <c r="F593" s="166"/>
      <c r="G593" s="169"/>
      <c r="H593" s="169"/>
      <c r="I593" s="192" t="str">
        <f t="shared" si="50"/>
        <v/>
      </c>
      <c r="J593" s="167"/>
      <c r="K593" s="5"/>
      <c r="L593" s="167" t="str">
        <f t="shared" si="51"/>
        <v/>
      </c>
      <c r="M593" s="5" t="e">
        <f t="shared" si="53"/>
        <v>#N/A</v>
      </c>
      <c r="N593" s="3" t="str">
        <f t="shared" si="52"/>
        <v/>
      </c>
    </row>
    <row r="594" spans="1:14" x14ac:dyDescent="0.2">
      <c r="A594" s="166"/>
      <c r="B594" s="204" t="e">
        <f>VLOOKUP(A594,Adr!A:B,2,FALSE)</f>
        <v>#N/A</v>
      </c>
      <c r="C594" s="197"/>
      <c r="D594" s="191"/>
      <c r="E594" s="173"/>
      <c r="F594" s="182"/>
      <c r="G594" s="185"/>
      <c r="H594" s="185"/>
      <c r="I594" s="192" t="str">
        <f t="shared" si="50"/>
        <v/>
      </c>
      <c r="J594" s="167"/>
      <c r="K594" s="5"/>
      <c r="L594" s="167" t="str">
        <f t="shared" si="51"/>
        <v/>
      </c>
      <c r="M594" s="5" t="e">
        <f t="shared" si="53"/>
        <v>#N/A</v>
      </c>
      <c r="N594" s="3" t="str">
        <f t="shared" si="52"/>
        <v/>
      </c>
    </row>
    <row r="595" spans="1:14" x14ac:dyDescent="0.2">
      <c r="A595" s="166"/>
      <c r="B595" s="204" t="e">
        <f>VLOOKUP(A595,Adr!A:B,2,FALSE)</f>
        <v>#N/A</v>
      </c>
      <c r="C595" s="197"/>
      <c r="D595" s="191"/>
      <c r="E595" s="173"/>
      <c r="F595" s="182"/>
      <c r="G595" s="185"/>
      <c r="H595" s="185"/>
      <c r="I595" s="192" t="str">
        <f t="shared" si="50"/>
        <v/>
      </c>
      <c r="J595" s="167"/>
      <c r="K595" s="5"/>
      <c r="L595" s="167" t="str">
        <f t="shared" si="51"/>
        <v/>
      </c>
      <c r="M595" s="5" t="e">
        <f t="shared" si="53"/>
        <v>#N/A</v>
      </c>
      <c r="N595" s="3" t="str">
        <f t="shared" si="52"/>
        <v/>
      </c>
    </row>
    <row r="596" spans="1:14" x14ac:dyDescent="0.2">
      <c r="A596" s="166"/>
      <c r="B596" s="204" t="e">
        <f>VLOOKUP(A596,Adr!A:B,2,FALSE)</f>
        <v>#N/A</v>
      </c>
      <c r="C596" s="197"/>
      <c r="D596" s="191"/>
      <c r="E596" s="173"/>
      <c r="F596" s="182"/>
      <c r="G596" s="185"/>
      <c r="H596" s="185"/>
      <c r="I596" s="192" t="str">
        <f t="shared" si="50"/>
        <v/>
      </c>
      <c r="J596" s="167"/>
      <c r="K596" s="5"/>
      <c r="L596" s="167" t="str">
        <f t="shared" si="51"/>
        <v/>
      </c>
      <c r="M596" s="5" t="e">
        <f t="shared" si="53"/>
        <v>#N/A</v>
      </c>
      <c r="N596" s="3" t="str">
        <f t="shared" si="52"/>
        <v/>
      </c>
    </row>
    <row r="597" spans="1:14" x14ac:dyDescent="0.2">
      <c r="A597" s="166"/>
      <c r="B597" s="204" t="e">
        <f>VLOOKUP(A597,Adr!A:B,2,FALSE)</f>
        <v>#N/A</v>
      </c>
      <c r="C597" s="197"/>
      <c r="D597" s="191"/>
      <c r="E597" s="173"/>
      <c r="F597" s="182"/>
      <c r="G597" s="185"/>
      <c r="H597" s="185"/>
      <c r="I597" s="192" t="str">
        <f t="shared" si="50"/>
        <v/>
      </c>
      <c r="J597" s="167"/>
      <c r="K597" s="5"/>
      <c r="L597" s="167" t="str">
        <f t="shared" si="51"/>
        <v/>
      </c>
      <c r="M597" s="5" t="e">
        <f t="shared" si="53"/>
        <v>#N/A</v>
      </c>
      <c r="N597" s="3" t="str">
        <f t="shared" si="52"/>
        <v/>
      </c>
    </row>
    <row r="598" spans="1:14" x14ac:dyDescent="0.2">
      <c r="A598" s="166"/>
      <c r="B598" s="204" t="e">
        <f>VLOOKUP(A598,Adr!A:B,2,FALSE)</f>
        <v>#N/A</v>
      </c>
      <c r="C598" s="197"/>
      <c r="D598" s="191"/>
      <c r="E598" s="173"/>
      <c r="F598" s="182"/>
      <c r="G598" s="185"/>
      <c r="H598" s="185"/>
      <c r="I598" s="192" t="str">
        <f t="shared" si="50"/>
        <v/>
      </c>
      <c r="J598" s="167"/>
      <c r="K598" s="5"/>
      <c r="L598" s="167" t="str">
        <f t="shared" si="51"/>
        <v/>
      </c>
      <c r="M598" s="5" t="e">
        <f t="shared" si="53"/>
        <v>#N/A</v>
      </c>
      <c r="N598" s="3" t="str">
        <f t="shared" si="52"/>
        <v/>
      </c>
    </row>
    <row r="599" spans="1:14" x14ac:dyDescent="0.2">
      <c r="A599" s="166"/>
      <c r="B599" s="204" t="e">
        <f>VLOOKUP(A599,Adr!A:B,2,FALSE)</f>
        <v>#N/A</v>
      </c>
      <c r="C599" s="197"/>
      <c r="D599" s="191"/>
      <c r="E599" s="173"/>
      <c r="F599" s="182"/>
      <c r="G599" s="185"/>
      <c r="H599" s="185"/>
      <c r="I599" s="192" t="str">
        <f t="shared" si="50"/>
        <v/>
      </c>
      <c r="J599" s="167"/>
      <c r="K599" s="5"/>
      <c r="L599" s="167" t="str">
        <f t="shared" si="51"/>
        <v/>
      </c>
      <c r="M599" s="5" t="e">
        <f t="shared" si="53"/>
        <v>#N/A</v>
      </c>
      <c r="N599" s="3" t="str">
        <f t="shared" si="52"/>
        <v/>
      </c>
    </row>
    <row r="600" spans="1:14" x14ac:dyDescent="0.2">
      <c r="A600" s="182"/>
      <c r="B600" s="204" t="e">
        <f>VLOOKUP(A600,Adr!A:B,2,FALSE)</f>
        <v>#N/A</v>
      </c>
      <c r="C600" s="185"/>
      <c r="D600" s="187"/>
      <c r="E600" s="173"/>
      <c r="F600" s="182"/>
      <c r="G600" s="185"/>
      <c r="H600" s="185"/>
      <c r="I600" s="192" t="str">
        <f t="shared" si="50"/>
        <v/>
      </c>
      <c r="J600" s="167"/>
      <c r="K600" s="5"/>
      <c r="L600" s="167" t="str">
        <f t="shared" si="51"/>
        <v/>
      </c>
      <c r="M600" s="5" t="e">
        <f t="shared" si="53"/>
        <v>#N/A</v>
      </c>
      <c r="N600" s="3" t="str">
        <f t="shared" si="52"/>
        <v/>
      </c>
    </row>
    <row r="601" spans="1:14" x14ac:dyDescent="0.2">
      <c r="A601" s="166"/>
      <c r="B601" s="204" t="e">
        <f>VLOOKUP(A601,Adr!A:B,2,FALSE)</f>
        <v>#N/A</v>
      </c>
      <c r="C601" s="197"/>
      <c r="D601" s="191"/>
      <c r="E601" s="173"/>
      <c r="F601" s="182"/>
      <c r="G601" s="185"/>
      <c r="H601" s="185"/>
      <c r="I601" s="192" t="str">
        <f t="shared" si="50"/>
        <v/>
      </c>
      <c r="J601" s="167"/>
      <c r="K601" s="5"/>
      <c r="L601" s="167" t="str">
        <f t="shared" si="51"/>
        <v/>
      </c>
      <c r="M601" s="5" t="e">
        <f t="shared" si="53"/>
        <v>#N/A</v>
      </c>
      <c r="N601" s="3" t="str">
        <f t="shared" si="52"/>
        <v/>
      </c>
    </row>
    <row r="602" spans="1:14" x14ac:dyDescent="0.2">
      <c r="A602" s="182"/>
      <c r="B602" s="204" t="e">
        <f>VLOOKUP(A602,Adr!A:B,2,FALSE)</f>
        <v>#N/A</v>
      </c>
      <c r="C602" s="185"/>
      <c r="D602" s="187"/>
      <c r="E602" s="173"/>
      <c r="F602" s="182"/>
      <c r="G602" s="169"/>
      <c r="H602" s="185"/>
      <c r="I602" s="192" t="str">
        <f t="shared" si="50"/>
        <v/>
      </c>
      <c r="J602" s="167"/>
      <c r="K602" s="5"/>
      <c r="L602" s="167" t="str">
        <f t="shared" si="51"/>
        <v/>
      </c>
      <c r="M602" s="5" t="e">
        <f t="shared" si="53"/>
        <v>#N/A</v>
      </c>
      <c r="N602" s="3" t="str">
        <f t="shared" si="52"/>
        <v/>
      </c>
    </row>
    <row r="603" spans="1:14" x14ac:dyDescent="0.2">
      <c r="A603" s="166"/>
      <c r="B603" s="204" t="e">
        <f>VLOOKUP(A603,Adr!A:B,2,FALSE)</f>
        <v>#N/A</v>
      </c>
      <c r="C603" s="196"/>
      <c r="D603" s="187"/>
      <c r="E603" s="173"/>
      <c r="F603" s="166"/>
      <c r="G603" s="169"/>
      <c r="H603" s="169"/>
      <c r="I603" s="192" t="str">
        <f t="shared" si="50"/>
        <v/>
      </c>
      <c r="J603" s="167"/>
      <c r="K603" s="5"/>
      <c r="L603" s="167" t="str">
        <f t="shared" si="51"/>
        <v/>
      </c>
      <c r="M603" s="5" t="e">
        <f t="shared" si="53"/>
        <v>#N/A</v>
      </c>
      <c r="N603" s="3" t="str">
        <f t="shared" si="52"/>
        <v/>
      </c>
    </row>
    <row r="604" spans="1:14" x14ac:dyDescent="0.2">
      <c r="A604" s="166"/>
      <c r="B604" s="204" t="e">
        <f>VLOOKUP(A604,Adr!A:B,2,FALSE)</f>
        <v>#N/A</v>
      </c>
      <c r="C604" s="190"/>
      <c r="D604" s="172"/>
      <c r="E604" s="173"/>
      <c r="F604" s="166"/>
      <c r="G604" s="169"/>
      <c r="H604" s="169"/>
      <c r="I604" s="192" t="str">
        <f t="shared" si="50"/>
        <v/>
      </c>
      <c r="J604" s="167"/>
      <c r="K604" s="5"/>
      <c r="L604" s="167" t="str">
        <f t="shared" si="51"/>
        <v/>
      </c>
      <c r="M604" s="5" t="e">
        <f t="shared" si="53"/>
        <v>#N/A</v>
      </c>
      <c r="N604" s="3" t="str">
        <f t="shared" si="52"/>
        <v/>
      </c>
    </row>
    <row r="605" spans="1:14" x14ac:dyDescent="0.2">
      <c r="A605" s="166"/>
      <c r="B605" s="204" t="e">
        <f>VLOOKUP(A605,Adr!A:B,2,FALSE)</f>
        <v>#N/A</v>
      </c>
      <c r="C605" s="190"/>
      <c r="D605" s="172"/>
      <c r="E605" s="173"/>
      <c r="F605" s="166"/>
      <c r="G605" s="169"/>
      <c r="H605" s="169"/>
      <c r="I605" s="192" t="str">
        <f t="shared" si="50"/>
        <v/>
      </c>
      <c r="J605" s="167"/>
      <c r="K605" s="5"/>
      <c r="L605" s="167" t="str">
        <f t="shared" si="51"/>
        <v/>
      </c>
      <c r="M605" s="5" t="e">
        <f t="shared" si="53"/>
        <v>#N/A</v>
      </c>
      <c r="N605" s="3" t="str">
        <f t="shared" si="52"/>
        <v/>
      </c>
    </row>
    <row r="606" spans="1:14" x14ac:dyDescent="0.2">
      <c r="A606" s="166"/>
      <c r="B606" s="204" t="e">
        <f>VLOOKUP(A606,Adr!A:B,2,FALSE)</f>
        <v>#N/A</v>
      </c>
      <c r="C606" s="190"/>
      <c r="D606" s="172"/>
      <c r="E606" s="173"/>
      <c r="F606" s="166"/>
      <c r="G606" s="169"/>
      <c r="H606" s="169"/>
      <c r="I606" s="192" t="str">
        <f t="shared" si="50"/>
        <v/>
      </c>
      <c r="J606" s="167"/>
      <c r="K606" s="5"/>
      <c r="L606" s="167" t="str">
        <f t="shared" si="51"/>
        <v/>
      </c>
      <c r="M606" s="5" t="e">
        <f t="shared" si="53"/>
        <v>#N/A</v>
      </c>
      <c r="N606" s="3" t="str">
        <f t="shared" si="52"/>
        <v/>
      </c>
    </row>
    <row r="607" spans="1:14" x14ac:dyDescent="0.2">
      <c r="A607" s="166"/>
      <c r="B607" s="204" t="e">
        <f>VLOOKUP(A607,Adr!A:B,2,FALSE)</f>
        <v>#N/A</v>
      </c>
      <c r="C607" s="190"/>
      <c r="D607" s="172"/>
      <c r="E607" s="173"/>
      <c r="F607" s="166"/>
      <c r="G607" s="169"/>
      <c r="H607" s="169"/>
      <c r="I607" s="192" t="str">
        <f t="shared" ref="I607:I614" si="54">A607&amp;F607</f>
        <v/>
      </c>
      <c r="J607" s="167"/>
      <c r="K607" s="5"/>
      <c r="L607" s="167" t="str">
        <f t="shared" ref="L607:L670" si="55">A607&amp;G607&amp;H607</f>
        <v/>
      </c>
      <c r="M607" s="5" t="e">
        <f t="shared" si="53"/>
        <v>#N/A</v>
      </c>
      <c r="N607" s="3" t="str">
        <f t="shared" si="52"/>
        <v/>
      </c>
    </row>
    <row r="608" spans="1:14" x14ac:dyDescent="0.2">
      <c r="A608" s="166"/>
      <c r="B608" s="204" t="e">
        <f>VLOOKUP(A608,Adr!A:B,2,FALSE)</f>
        <v>#N/A</v>
      </c>
      <c r="C608" s="190"/>
      <c r="D608" s="172"/>
      <c r="E608" s="173"/>
      <c r="F608" s="166"/>
      <c r="G608" s="169"/>
      <c r="H608" s="169"/>
      <c r="I608" s="192" t="str">
        <f t="shared" si="54"/>
        <v/>
      </c>
      <c r="J608" s="167"/>
      <c r="K608" s="5"/>
      <c r="L608" s="167" t="str">
        <f t="shared" si="55"/>
        <v/>
      </c>
      <c r="M608" s="5" t="e">
        <f t="shared" si="53"/>
        <v>#N/A</v>
      </c>
      <c r="N608" s="3" t="str">
        <f t="shared" si="52"/>
        <v/>
      </c>
    </row>
    <row r="609" spans="1:14" x14ac:dyDescent="0.2">
      <c r="A609" s="166"/>
      <c r="B609" s="204" t="e">
        <f>VLOOKUP(A609,Adr!A:B,2,FALSE)</f>
        <v>#N/A</v>
      </c>
      <c r="C609" s="185"/>
      <c r="D609" s="187"/>
      <c r="E609" s="173"/>
      <c r="F609" s="182"/>
      <c r="G609" s="185"/>
      <c r="H609" s="185"/>
      <c r="I609" s="192" t="str">
        <f t="shared" si="54"/>
        <v/>
      </c>
      <c r="J609" s="167"/>
      <c r="K609" s="5"/>
      <c r="L609" s="167" t="str">
        <f t="shared" si="55"/>
        <v/>
      </c>
      <c r="M609" s="5" t="e">
        <f t="shared" si="53"/>
        <v>#N/A</v>
      </c>
      <c r="N609" s="3" t="str">
        <f t="shared" si="52"/>
        <v/>
      </c>
    </row>
    <row r="610" spans="1:14" x14ac:dyDescent="0.2">
      <c r="A610" s="166"/>
      <c r="B610" s="204" t="e">
        <f>VLOOKUP(A610,Adr!A:B,2,FALSE)</f>
        <v>#N/A</v>
      </c>
      <c r="C610" s="185"/>
      <c r="D610" s="187"/>
      <c r="E610" s="173"/>
      <c r="F610" s="182"/>
      <c r="G610" s="185"/>
      <c r="H610" s="185"/>
      <c r="I610" s="192" t="str">
        <f t="shared" si="54"/>
        <v/>
      </c>
      <c r="J610" s="167"/>
      <c r="K610" s="5"/>
      <c r="L610" s="167" t="str">
        <f t="shared" si="55"/>
        <v/>
      </c>
      <c r="M610" s="5" t="e">
        <f t="shared" si="53"/>
        <v>#N/A</v>
      </c>
      <c r="N610" s="3" t="str">
        <f t="shared" si="52"/>
        <v/>
      </c>
    </row>
    <row r="611" spans="1:14" x14ac:dyDescent="0.2">
      <c r="A611" s="166"/>
      <c r="B611" s="204" t="e">
        <f>VLOOKUP(A611,Adr!A:B,2,FALSE)</f>
        <v>#N/A</v>
      </c>
      <c r="C611" s="185"/>
      <c r="D611" s="187"/>
      <c r="E611" s="173"/>
      <c r="F611" s="182"/>
      <c r="G611" s="185"/>
      <c r="H611" s="185"/>
      <c r="I611" s="192" t="str">
        <f t="shared" si="54"/>
        <v/>
      </c>
      <c r="J611" s="167"/>
      <c r="K611" s="5"/>
      <c r="L611" s="167" t="str">
        <f t="shared" si="55"/>
        <v/>
      </c>
      <c r="M611" s="5" t="e">
        <f t="shared" si="53"/>
        <v>#N/A</v>
      </c>
      <c r="N611" s="3" t="str">
        <f t="shared" si="52"/>
        <v/>
      </c>
    </row>
    <row r="612" spans="1:14" x14ac:dyDescent="0.2">
      <c r="A612" s="166"/>
      <c r="B612" s="204" t="e">
        <f>VLOOKUP(A612,Adr!A:B,2,FALSE)</f>
        <v>#N/A</v>
      </c>
      <c r="C612" s="185"/>
      <c r="D612" s="187"/>
      <c r="E612" s="173"/>
      <c r="F612" s="182"/>
      <c r="G612" s="185"/>
      <c r="H612" s="185"/>
      <c r="I612" s="192" t="str">
        <f t="shared" si="54"/>
        <v/>
      </c>
      <c r="J612" s="167"/>
      <c r="K612" s="5"/>
      <c r="L612" s="167" t="str">
        <f t="shared" si="55"/>
        <v/>
      </c>
      <c r="M612" s="5" t="e">
        <f t="shared" si="53"/>
        <v>#N/A</v>
      </c>
      <c r="N612" s="3" t="str">
        <f t="shared" si="52"/>
        <v/>
      </c>
    </row>
    <row r="613" spans="1:14" x14ac:dyDescent="0.2">
      <c r="A613" s="166"/>
      <c r="B613" s="204" t="e">
        <f>VLOOKUP(A613,Adr!A:B,2,FALSE)</f>
        <v>#N/A</v>
      </c>
      <c r="C613" s="169"/>
      <c r="D613" s="172"/>
      <c r="E613" s="173"/>
      <c r="F613" s="166"/>
      <c r="G613" s="169"/>
      <c r="H613" s="169"/>
      <c r="I613" s="192" t="str">
        <f t="shared" si="54"/>
        <v/>
      </c>
      <c r="J613" s="167"/>
      <c r="K613" s="5"/>
      <c r="L613" s="167" t="str">
        <f t="shared" si="55"/>
        <v/>
      </c>
      <c r="M613" s="5" t="e">
        <f t="shared" si="53"/>
        <v>#N/A</v>
      </c>
      <c r="N613" s="3" t="str">
        <f t="shared" si="52"/>
        <v/>
      </c>
    </row>
    <row r="614" spans="1:14" x14ac:dyDescent="0.2">
      <c r="A614" s="166"/>
      <c r="B614" s="204" t="e">
        <f>VLOOKUP(A614,Adr!A:B,2,FALSE)</f>
        <v>#N/A</v>
      </c>
      <c r="C614" s="197"/>
      <c r="D614" s="191"/>
      <c r="E614" s="173"/>
      <c r="F614" s="182"/>
      <c r="G614" s="185"/>
      <c r="H614" s="185"/>
      <c r="I614" s="192" t="str">
        <f t="shared" si="54"/>
        <v/>
      </c>
      <c r="J614" s="167"/>
      <c r="K614" s="5"/>
      <c r="L614" s="167" t="str">
        <f t="shared" si="55"/>
        <v/>
      </c>
      <c r="M614" s="5" t="e">
        <f t="shared" si="53"/>
        <v>#N/A</v>
      </c>
      <c r="N614" s="3" t="str">
        <f t="shared" si="52"/>
        <v/>
      </c>
    </row>
    <row r="615" spans="1:14" x14ac:dyDescent="0.2">
      <c r="A615" s="166"/>
      <c r="B615" s="204" t="e">
        <f>VLOOKUP(A615,Adr!A:B,2,FALSE)</f>
        <v>#N/A</v>
      </c>
      <c r="C615" s="197"/>
      <c r="D615" s="191"/>
      <c r="E615" s="173"/>
      <c r="F615" s="182"/>
      <c r="G615" s="185"/>
      <c r="H615" s="185"/>
      <c r="I615" s="167"/>
      <c r="J615" s="167"/>
      <c r="K615" s="5"/>
      <c r="L615" s="167" t="str">
        <f t="shared" si="55"/>
        <v/>
      </c>
      <c r="M615" s="5" t="e">
        <f t="shared" si="53"/>
        <v>#N/A</v>
      </c>
      <c r="N615" s="3" t="str">
        <f t="shared" si="52"/>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3"/>
        <v>#N/A</v>
      </c>
      <c r="N616" s="3" t="str">
        <f t="shared" si="52"/>
        <v/>
      </c>
    </row>
    <row r="617" spans="1:14" x14ac:dyDescent="0.2">
      <c r="A617" s="182"/>
      <c r="B617" s="204" t="e">
        <f>VLOOKUP(A617,Adr!A:B,2,FALSE)</f>
        <v>#N/A</v>
      </c>
      <c r="C617" s="185"/>
      <c r="D617" s="187"/>
      <c r="E617" s="230"/>
      <c r="F617" s="182"/>
      <c r="G617" s="185"/>
      <c r="H617" s="185"/>
      <c r="I617" s="192"/>
      <c r="J617" s="167"/>
      <c r="K617" s="5"/>
      <c r="L617" s="167" t="str">
        <f t="shared" si="55"/>
        <v/>
      </c>
      <c r="M617" s="5" t="e">
        <f t="shared" si="53"/>
        <v>#N/A</v>
      </c>
      <c r="N617" s="3" t="str">
        <f t="shared" si="52"/>
        <v/>
      </c>
    </row>
    <row r="618" spans="1:14" x14ac:dyDescent="0.2">
      <c r="A618" s="166"/>
      <c r="B618" s="204" t="e">
        <f>VLOOKUP(A618,Adr!A:B,2,FALSE)</f>
        <v>#N/A</v>
      </c>
      <c r="C618" s="196"/>
      <c r="D618" s="187"/>
      <c r="E618" s="173"/>
      <c r="F618" s="166"/>
      <c r="G618" s="169"/>
      <c r="H618" s="169"/>
      <c r="I618" s="167"/>
      <c r="J618" s="167"/>
      <c r="K618" s="5"/>
      <c r="L618" s="167" t="str">
        <f t="shared" si="55"/>
        <v/>
      </c>
      <c r="M618" s="5" t="e">
        <f t="shared" si="53"/>
        <v>#N/A</v>
      </c>
      <c r="N618" s="3" t="str">
        <f t="shared" si="52"/>
        <v/>
      </c>
    </row>
    <row r="619" spans="1:14" x14ac:dyDescent="0.2">
      <c r="A619" s="166"/>
      <c r="B619" s="204" t="e">
        <f>VLOOKUP(A619,Adr!A:B,2,FALSE)</f>
        <v>#N/A</v>
      </c>
      <c r="C619" s="196"/>
      <c r="D619" s="187"/>
      <c r="E619" s="173"/>
      <c r="F619" s="166"/>
      <c r="G619" s="169"/>
      <c r="H619" s="169"/>
      <c r="I619" s="167"/>
      <c r="J619" s="167"/>
      <c r="K619" s="5"/>
      <c r="L619" s="167" t="str">
        <f t="shared" si="55"/>
        <v/>
      </c>
      <c r="M619" s="5" t="e">
        <f t="shared" si="53"/>
        <v>#N/A</v>
      </c>
      <c r="N619" s="3" t="str">
        <f t="shared" si="52"/>
        <v/>
      </c>
    </row>
    <row r="620" spans="1:14" x14ac:dyDescent="0.2">
      <c r="A620" s="166"/>
      <c r="B620" s="204" t="e">
        <f>VLOOKUP(A620,Adr!A:B,2,FALSE)</f>
        <v>#N/A</v>
      </c>
      <c r="C620" s="196"/>
      <c r="D620" s="187"/>
      <c r="E620" s="173"/>
      <c r="F620" s="182"/>
      <c r="G620" s="185"/>
      <c r="H620" s="185"/>
      <c r="I620" s="167"/>
      <c r="J620" s="167"/>
      <c r="K620" s="5"/>
      <c r="L620" s="167" t="str">
        <f t="shared" si="55"/>
        <v/>
      </c>
      <c r="M620" s="5" t="e">
        <f t="shared" si="53"/>
        <v>#N/A</v>
      </c>
      <c r="N620" s="3" t="str">
        <f t="shared" si="52"/>
        <v/>
      </c>
    </row>
    <row r="621" spans="1:14" x14ac:dyDescent="0.2">
      <c r="A621" s="166"/>
      <c r="B621" s="204" t="e">
        <f>VLOOKUP(A621,Adr!A:B,2,FALSE)</f>
        <v>#N/A</v>
      </c>
      <c r="C621" s="196"/>
      <c r="D621" s="187"/>
      <c r="E621" s="173"/>
      <c r="F621" s="182"/>
      <c r="G621" s="185"/>
      <c r="H621" s="185"/>
      <c r="I621" s="167"/>
      <c r="J621" s="167"/>
      <c r="K621" s="5"/>
      <c r="L621" s="167" t="str">
        <f t="shared" si="55"/>
        <v/>
      </c>
      <c r="M621" s="5" t="e">
        <f t="shared" si="53"/>
        <v>#N/A</v>
      </c>
      <c r="N621" s="3" t="str">
        <f t="shared" si="52"/>
        <v/>
      </c>
    </row>
    <row r="622" spans="1:14" x14ac:dyDescent="0.2">
      <c r="A622" s="182"/>
      <c r="B622" s="204" t="e">
        <f>VLOOKUP(A622,Adr!A:B,2,FALSE)</f>
        <v>#N/A</v>
      </c>
      <c r="C622" s="185"/>
      <c r="D622" s="187"/>
      <c r="E622" s="230"/>
      <c r="F622" s="182"/>
      <c r="G622" s="185"/>
      <c r="H622" s="185"/>
      <c r="I622" s="192"/>
      <c r="J622" s="167"/>
      <c r="K622" s="5"/>
      <c r="L622" s="167" t="str">
        <f t="shared" si="55"/>
        <v/>
      </c>
      <c r="M622" s="5" t="e">
        <f t="shared" si="53"/>
        <v>#N/A</v>
      </c>
      <c r="N622" s="3" t="str">
        <f t="shared" si="52"/>
        <v/>
      </c>
    </row>
    <row r="623" spans="1:14" x14ac:dyDescent="0.2">
      <c r="A623" s="166"/>
      <c r="B623" s="204" t="e">
        <f>VLOOKUP(A623,Adr!A:B,2,FALSE)</f>
        <v>#N/A</v>
      </c>
      <c r="C623" s="196"/>
      <c r="D623" s="187"/>
      <c r="E623" s="173"/>
      <c r="F623" s="182"/>
      <c r="G623" s="185"/>
      <c r="H623" s="185"/>
      <c r="I623" s="167"/>
      <c r="J623" s="167"/>
      <c r="K623" s="5"/>
      <c r="L623" s="167" t="str">
        <f t="shared" si="55"/>
        <v/>
      </c>
      <c r="M623" s="5" t="e">
        <f t="shared" si="53"/>
        <v>#N/A</v>
      </c>
      <c r="N623" s="3" t="str">
        <f t="shared" si="52"/>
        <v/>
      </c>
    </row>
    <row r="624" spans="1:14" x14ac:dyDescent="0.2">
      <c r="A624" s="182"/>
      <c r="B624" s="204" t="e">
        <f>VLOOKUP(A624,Adr!A:B,2,FALSE)</f>
        <v>#N/A</v>
      </c>
      <c r="C624" s="185"/>
      <c r="D624" s="187"/>
      <c r="E624" s="230"/>
      <c r="F624" s="182"/>
      <c r="G624" s="185"/>
      <c r="H624" s="185"/>
      <c r="I624" s="192"/>
      <c r="J624" s="167"/>
      <c r="K624" s="5"/>
      <c r="L624" s="167" t="str">
        <f t="shared" si="55"/>
        <v/>
      </c>
      <c r="M624" s="5" t="e">
        <f t="shared" si="53"/>
        <v>#N/A</v>
      </c>
      <c r="N624" s="3" t="str">
        <f t="shared" si="52"/>
        <v/>
      </c>
    </row>
    <row r="625" spans="1:14" x14ac:dyDescent="0.2">
      <c r="A625" s="166"/>
      <c r="B625" s="204" t="e">
        <f>VLOOKUP(A625,Adr!A:B,2,FALSE)</f>
        <v>#N/A</v>
      </c>
      <c r="C625" s="196"/>
      <c r="D625" s="187"/>
      <c r="E625" s="173"/>
      <c r="F625" s="166"/>
      <c r="G625" s="169"/>
      <c r="H625" s="169"/>
      <c r="I625" s="167"/>
      <c r="J625" s="167"/>
      <c r="K625" s="5"/>
      <c r="L625" s="167" t="str">
        <f t="shared" si="55"/>
        <v/>
      </c>
      <c r="M625" s="5" t="e">
        <f t="shared" si="53"/>
        <v>#N/A</v>
      </c>
      <c r="N625" s="3" t="str">
        <f t="shared" si="52"/>
        <v/>
      </c>
    </row>
    <row r="626" spans="1:14" x14ac:dyDescent="0.2">
      <c r="A626" s="166"/>
      <c r="B626" s="204" t="e">
        <f>VLOOKUP(A626,Adr!A:B,2,FALSE)</f>
        <v>#N/A</v>
      </c>
      <c r="C626" s="196"/>
      <c r="D626" s="187"/>
      <c r="E626" s="173"/>
      <c r="F626" s="166"/>
      <c r="G626" s="169"/>
      <c r="H626" s="169"/>
      <c r="I626" s="167"/>
      <c r="J626" s="167"/>
      <c r="K626" s="5"/>
      <c r="L626" s="167" t="str">
        <f t="shared" si="55"/>
        <v/>
      </c>
      <c r="M626" s="5" t="e">
        <f t="shared" si="53"/>
        <v>#N/A</v>
      </c>
      <c r="N626" s="3" t="str">
        <f t="shared" si="52"/>
        <v/>
      </c>
    </row>
    <row r="627" spans="1:14" x14ac:dyDescent="0.2">
      <c r="A627" s="166"/>
      <c r="B627" s="204" t="e">
        <f>VLOOKUP(A627,Adr!A:B,2,FALSE)</f>
        <v>#N/A</v>
      </c>
      <c r="C627" s="190"/>
      <c r="D627" s="172"/>
      <c r="E627" s="173"/>
      <c r="F627" s="166"/>
      <c r="G627" s="169"/>
      <c r="H627" s="169"/>
      <c r="I627" s="167"/>
      <c r="J627" s="167"/>
      <c r="K627" s="5"/>
      <c r="L627" s="167" t="str">
        <f t="shared" si="55"/>
        <v/>
      </c>
      <c r="M627" s="5" t="e">
        <f t="shared" si="53"/>
        <v>#N/A</v>
      </c>
      <c r="N627" s="3" t="str">
        <f t="shared" si="52"/>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3"/>
        <v>#N/A</v>
      </c>
      <c r="N628" s="3" t="str">
        <f t="shared" si="52"/>
        <v/>
      </c>
    </row>
    <row r="629" spans="1:14" x14ac:dyDescent="0.2">
      <c r="A629" s="166"/>
      <c r="B629" s="204" t="e">
        <f>VLOOKUP(A629,Adr!A:B,2,FALSE)</f>
        <v>#N/A</v>
      </c>
      <c r="C629" s="196"/>
      <c r="D629" s="186"/>
      <c r="E629" s="173"/>
      <c r="F629" s="166"/>
      <c r="G629" s="169"/>
      <c r="H629" s="169"/>
      <c r="I629" s="167"/>
      <c r="J629" s="167"/>
      <c r="K629" s="5"/>
      <c r="L629" s="167" t="str">
        <f t="shared" si="55"/>
        <v/>
      </c>
      <c r="M629" s="5" t="e">
        <f t="shared" si="53"/>
        <v>#N/A</v>
      </c>
      <c r="N629" s="3" t="str">
        <f t="shared" si="52"/>
        <v/>
      </c>
    </row>
    <row r="630" spans="1:14" x14ac:dyDescent="0.2">
      <c r="A630" s="166"/>
      <c r="B630" s="204" t="e">
        <f>VLOOKUP(A630,Adr!A:B,2,FALSE)</f>
        <v>#N/A</v>
      </c>
      <c r="C630" s="196"/>
      <c r="D630" s="187"/>
      <c r="E630" s="173"/>
      <c r="F630" s="166"/>
      <c r="G630" s="169"/>
      <c r="H630" s="169"/>
      <c r="I630" s="167"/>
      <c r="J630" s="167"/>
      <c r="K630" s="5"/>
      <c r="L630" s="167" t="str">
        <f t="shared" si="55"/>
        <v/>
      </c>
      <c r="M630" s="5" t="e">
        <f t="shared" si="53"/>
        <v>#N/A</v>
      </c>
      <c r="N630" s="3" t="str">
        <f t="shared" si="52"/>
        <v/>
      </c>
    </row>
    <row r="631" spans="1:14" x14ac:dyDescent="0.2">
      <c r="A631" s="202"/>
      <c r="B631" s="204" t="e">
        <f>VLOOKUP(A631,Adr!A:B,2,FALSE)</f>
        <v>#N/A</v>
      </c>
      <c r="C631" s="169"/>
      <c r="D631" s="172"/>
      <c r="E631" s="173"/>
      <c r="F631" s="166"/>
      <c r="G631" s="169"/>
      <c r="H631" s="169"/>
      <c r="I631" s="192"/>
      <c r="J631" s="167"/>
      <c r="K631" s="5"/>
      <c r="L631" s="167" t="str">
        <f t="shared" si="55"/>
        <v/>
      </c>
      <c r="M631" s="5" t="e">
        <f t="shared" si="53"/>
        <v>#N/A</v>
      </c>
      <c r="N631" s="3" t="str">
        <f t="shared" si="52"/>
        <v/>
      </c>
    </row>
    <row r="632" spans="1:14" x14ac:dyDescent="0.2">
      <c r="A632" s="166"/>
      <c r="B632" s="204" t="e">
        <f>VLOOKUP(A632,Adr!A:B,2,FALSE)</f>
        <v>#N/A</v>
      </c>
      <c r="C632" s="190"/>
      <c r="D632" s="172"/>
      <c r="E632" s="173"/>
      <c r="F632" s="166"/>
      <c r="G632" s="169"/>
      <c r="H632" s="169"/>
      <c r="I632" s="167"/>
      <c r="J632" s="167"/>
      <c r="K632" s="5"/>
      <c r="L632" s="167" t="str">
        <f t="shared" si="55"/>
        <v/>
      </c>
      <c r="M632" s="5" t="e">
        <f t="shared" si="53"/>
        <v>#N/A</v>
      </c>
      <c r="N632" s="3" t="str">
        <f t="shared" si="52"/>
        <v/>
      </c>
    </row>
    <row r="633" spans="1:14" x14ac:dyDescent="0.2">
      <c r="A633" s="202"/>
      <c r="B633" s="204" t="e">
        <f>VLOOKUP(A633,Adr!A:B,2,FALSE)</f>
        <v>#N/A</v>
      </c>
      <c r="C633" s="169"/>
      <c r="D633" s="172"/>
      <c r="E633" s="173"/>
      <c r="F633" s="166"/>
      <c r="G633" s="169"/>
      <c r="H633" s="169"/>
      <c r="I633" s="192"/>
      <c r="J633" s="167"/>
      <c r="K633" s="5"/>
      <c r="L633" s="167" t="str">
        <f t="shared" si="55"/>
        <v/>
      </c>
      <c r="M633" s="5" t="e">
        <f t="shared" si="53"/>
        <v>#N/A</v>
      </c>
      <c r="N633" s="3" t="str">
        <f t="shared" si="52"/>
        <v/>
      </c>
    </row>
    <row r="634" spans="1:14" x14ac:dyDescent="0.2">
      <c r="A634" s="166"/>
      <c r="B634" s="204" t="e">
        <f>VLOOKUP(A634,Adr!A:B,2,FALSE)</f>
        <v>#N/A</v>
      </c>
      <c r="C634" s="169"/>
      <c r="D634" s="187"/>
      <c r="E634" s="173"/>
      <c r="F634" s="166"/>
      <c r="G634" s="169"/>
      <c r="H634" s="169"/>
      <c r="I634" s="192"/>
      <c r="J634" s="167"/>
      <c r="K634" s="5"/>
      <c r="L634" s="167" t="str">
        <f t="shared" si="55"/>
        <v/>
      </c>
      <c r="M634" s="5" t="e">
        <f t="shared" si="53"/>
        <v>#N/A</v>
      </c>
      <c r="N634" s="3" t="str">
        <f t="shared" si="52"/>
        <v/>
      </c>
    </row>
    <row r="635" spans="1:14" x14ac:dyDescent="0.2">
      <c r="A635" s="166"/>
      <c r="B635" s="204" t="e">
        <f>VLOOKUP(A635,Adr!A:B,2,FALSE)</f>
        <v>#N/A</v>
      </c>
      <c r="C635" s="169"/>
      <c r="D635" s="172"/>
      <c r="E635" s="173"/>
      <c r="F635" s="166"/>
      <c r="G635" s="169"/>
      <c r="H635" s="169"/>
      <c r="I635" s="192"/>
      <c r="J635" s="167"/>
      <c r="K635" s="5"/>
      <c r="L635" s="167" t="str">
        <f t="shared" si="55"/>
        <v/>
      </c>
      <c r="M635" s="5" t="e">
        <f t="shared" si="53"/>
        <v>#N/A</v>
      </c>
      <c r="N635" s="3" t="str">
        <f t="shared" si="52"/>
        <v/>
      </c>
    </row>
    <row r="636" spans="1:14" x14ac:dyDescent="0.2">
      <c r="A636" s="166"/>
      <c r="B636" s="204" t="e">
        <f>VLOOKUP(A636,Adr!A:B,2,FALSE)</f>
        <v>#N/A</v>
      </c>
      <c r="C636" s="169"/>
      <c r="D636" s="172"/>
      <c r="E636" s="173"/>
      <c r="F636" s="166"/>
      <c r="G636" s="169"/>
      <c r="H636" s="169"/>
      <c r="I636" s="192"/>
      <c r="J636" s="167"/>
      <c r="K636" s="5"/>
      <c r="L636" s="167" t="str">
        <f t="shared" si="55"/>
        <v/>
      </c>
      <c r="M636" s="5" t="e">
        <f t="shared" si="53"/>
        <v>#N/A</v>
      </c>
      <c r="N636" s="3" t="str">
        <f t="shared" si="52"/>
        <v/>
      </c>
    </row>
    <row r="637" spans="1:14" x14ac:dyDescent="0.2">
      <c r="A637" s="166"/>
      <c r="B637" s="204" t="e">
        <f>VLOOKUP(A637,Adr!A:B,2,FALSE)</f>
        <v>#N/A</v>
      </c>
      <c r="C637" s="190"/>
      <c r="D637" s="172"/>
      <c r="E637" s="173"/>
      <c r="F637" s="182"/>
      <c r="G637" s="185"/>
      <c r="H637" s="185"/>
      <c r="I637" s="167"/>
      <c r="J637" s="167"/>
      <c r="K637" s="5"/>
      <c r="L637" s="167" t="str">
        <f t="shared" si="55"/>
        <v/>
      </c>
      <c r="M637" s="5" t="e">
        <f t="shared" si="53"/>
        <v>#N/A</v>
      </c>
      <c r="N637" s="3" t="str">
        <f t="shared" si="52"/>
        <v/>
      </c>
    </row>
    <row r="638" spans="1:14" x14ac:dyDescent="0.2">
      <c r="A638" s="166"/>
      <c r="B638" s="204" t="e">
        <f>VLOOKUP(A638,Adr!A:B,2,FALSE)</f>
        <v>#N/A</v>
      </c>
      <c r="C638" s="190"/>
      <c r="D638" s="172"/>
      <c r="E638" s="173"/>
      <c r="F638" s="182"/>
      <c r="G638" s="185"/>
      <c r="H638" s="185"/>
      <c r="I638" s="167"/>
      <c r="J638" s="167"/>
      <c r="K638" s="5"/>
      <c r="L638" s="167" t="str">
        <f t="shared" si="55"/>
        <v/>
      </c>
      <c r="M638" s="5" t="e">
        <f t="shared" si="53"/>
        <v>#N/A</v>
      </c>
      <c r="N638" s="3" t="str">
        <f t="shared" si="52"/>
        <v/>
      </c>
    </row>
    <row r="639" spans="1:14" x14ac:dyDescent="0.2">
      <c r="A639" s="166"/>
      <c r="B639" s="204" t="e">
        <f>VLOOKUP(A639,Adr!A:B,2,FALSE)</f>
        <v>#N/A</v>
      </c>
      <c r="C639" s="169"/>
      <c r="D639" s="172"/>
      <c r="E639" s="173"/>
      <c r="F639" s="166"/>
      <c r="G639" s="169"/>
      <c r="H639" s="169"/>
      <c r="I639" s="192"/>
      <c r="J639" s="167"/>
      <c r="K639" s="5"/>
      <c r="L639" s="167" t="str">
        <f t="shared" si="55"/>
        <v/>
      </c>
      <c r="M639" s="5" t="e">
        <f t="shared" si="53"/>
        <v>#N/A</v>
      </c>
      <c r="N639" s="3" t="str">
        <f t="shared" si="52"/>
        <v/>
      </c>
    </row>
    <row r="640" spans="1:14" x14ac:dyDescent="0.2">
      <c r="A640" s="166"/>
      <c r="B640" s="204" t="e">
        <f>VLOOKUP(A640,Adr!A:B,2,FALSE)</f>
        <v>#N/A</v>
      </c>
      <c r="C640" s="185"/>
      <c r="D640" s="187"/>
      <c r="E640" s="173"/>
      <c r="F640" s="182"/>
      <c r="G640" s="185"/>
      <c r="H640" s="185"/>
      <c r="I640" s="192"/>
      <c r="J640" s="167"/>
      <c r="K640" s="5"/>
      <c r="L640" s="167" t="str">
        <f t="shared" si="55"/>
        <v/>
      </c>
      <c r="M640" s="5" t="e">
        <f t="shared" si="53"/>
        <v>#N/A</v>
      </c>
      <c r="N640" s="3" t="str">
        <f t="shared" si="52"/>
        <v/>
      </c>
    </row>
    <row r="641" spans="1:14" x14ac:dyDescent="0.2">
      <c r="A641" s="166"/>
      <c r="B641" s="204" t="e">
        <f>VLOOKUP(A641,Adr!A:B,2,FALSE)</f>
        <v>#N/A</v>
      </c>
      <c r="C641" s="190"/>
      <c r="D641" s="172"/>
      <c r="E641" s="173"/>
      <c r="F641" s="182"/>
      <c r="G641" s="185"/>
      <c r="H641" s="185"/>
      <c r="I641" s="167"/>
      <c r="J641" s="167"/>
      <c r="K641" s="5"/>
      <c r="L641" s="167" t="str">
        <f t="shared" si="55"/>
        <v/>
      </c>
      <c r="M641" s="5" t="e">
        <f t="shared" si="53"/>
        <v>#N/A</v>
      </c>
      <c r="N641" s="3" t="str">
        <f t="shared" si="52"/>
        <v/>
      </c>
    </row>
    <row r="642" spans="1:14" x14ac:dyDescent="0.2">
      <c r="A642" s="166"/>
      <c r="B642" s="204" t="e">
        <f>VLOOKUP(A642,Adr!A:B,2,FALSE)</f>
        <v>#N/A</v>
      </c>
      <c r="C642" s="185"/>
      <c r="D642" s="187"/>
      <c r="E642" s="173"/>
      <c r="F642" s="182"/>
      <c r="G642" s="185"/>
      <c r="H642" s="185"/>
      <c r="I642" s="192"/>
      <c r="J642" s="167"/>
      <c r="K642" s="5"/>
      <c r="L642" s="167" t="str">
        <f t="shared" si="55"/>
        <v/>
      </c>
      <c r="M642" s="5" t="e">
        <f t="shared" si="53"/>
        <v>#N/A</v>
      </c>
      <c r="N642" s="3" t="str">
        <f t="shared" si="52"/>
        <v/>
      </c>
    </row>
    <row r="643" spans="1:14" x14ac:dyDescent="0.2">
      <c r="A643" s="166"/>
      <c r="B643" s="204" t="e">
        <f>VLOOKUP(A643,Adr!A:B,2,FALSE)</f>
        <v>#N/A</v>
      </c>
      <c r="C643" s="185"/>
      <c r="D643" s="187"/>
      <c r="E643" s="173"/>
      <c r="F643" s="182"/>
      <c r="G643" s="185"/>
      <c r="H643" s="185"/>
      <c r="I643" s="192"/>
      <c r="J643" s="167"/>
      <c r="K643" s="5"/>
      <c r="L643" s="167" t="str">
        <f t="shared" si="55"/>
        <v/>
      </c>
      <c r="M643" s="5" t="e">
        <f t="shared" si="53"/>
        <v>#N/A</v>
      </c>
      <c r="N643" s="3" t="str">
        <f t="shared" si="52"/>
        <v/>
      </c>
    </row>
    <row r="644" spans="1:14" x14ac:dyDescent="0.2">
      <c r="A644" s="166"/>
      <c r="B644" s="204" t="e">
        <f>VLOOKUP(A644,Adr!A:B,2,FALSE)</f>
        <v>#N/A</v>
      </c>
      <c r="C644" s="190"/>
      <c r="D644" s="172"/>
      <c r="E644" s="173"/>
      <c r="F644" s="182"/>
      <c r="G644" s="185"/>
      <c r="H644" s="185"/>
      <c r="I644" s="167"/>
      <c r="J644" s="167"/>
      <c r="K644" s="5"/>
      <c r="L644" s="167" t="str">
        <f t="shared" si="55"/>
        <v/>
      </c>
      <c r="M644" s="5" t="e">
        <f t="shared" si="53"/>
        <v>#N/A</v>
      </c>
      <c r="N644" s="3" t="str">
        <f t="shared" si="52"/>
        <v/>
      </c>
    </row>
    <row r="645" spans="1:14" x14ac:dyDescent="0.2">
      <c r="A645" s="166"/>
      <c r="B645" s="204" t="e">
        <f>VLOOKUP(A645,Adr!A:B,2,FALSE)</f>
        <v>#N/A</v>
      </c>
      <c r="C645" s="169"/>
      <c r="D645" s="172"/>
      <c r="E645" s="173"/>
      <c r="F645" s="166"/>
      <c r="G645" s="169"/>
      <c r="H645" s="169"/>
      <c r="I645" s="192"/>
      <c r="J645" s="167"/>
      <c r="K645" s="5"/>
      <c r="L645" s="167" t="str">
        <f t="shared" si="55"/>
        <v/>
      </c>
      <c r="M645" s="5" t="e">
        <f t="shared" si="53"/>
        <v>#N/A</v>
      </c>
      <c r="N645" s="3" t="str">
        <f t="shared" ref="N645:N708" si="56">+I645&amp;H645</f>
        <v/>
      </c>
    </row>
    <row r="646" spans="1:14" x14ac:dyDescent="0.2">
      <c r="A646" s="166"/>
      <c r="B646" s="204" t="e">
        <f>VLOOKUP(A646,Adr!A:B,2,FALSE)</f>
        <v>#N/A</v>
      </c>
      <c r="C646" s="190"/>
      <c r="D646" s="172"/>
      <c r="E646" s="173"/>
      <c r="F646" s="182"/>
      <c r="G646" s="185"/>
      <c r="H646" s="185"/>
      <c r="I646" s="167"/>
      <c r="J646" s="167"/>
      <c r="K646" s="5"/>
      <c r="L646" s="167" t="str">
        <f t="shared" si="55"/>
        <v/>
      </c>
      <c r="M646" s="5" t="e">
        <f t="shared" si="53"/>
        <v>#N/A</v>
      </c>
      <c r="N646" s="3" t="str">
        <f t="shared" si="56"/>
        <v/>
      </c>
    </row>
    <row r="647" spans="1:14" x14ac:dyDescent="0.2">
      <c r="A647" s="166"/>
      <c r="B647" s="204" t="e">
        <f>VLOOKUP(A647,Adr!A:B,2,FALSE)</f>
        <v>#N/A</v>
      </c>
      <c r="C647" s="169"/>
      <c r="D647" s="172"/>
      <c r="E647" s="173"/>
      <c r="F647" s="166"/>
      <c r="G647" s="169"/>
      <c r="H647" s="169"/>
      <c r="I647" s="192"/>
      <c r="J647" s="167"/>
      <c r="K647" s="5"/>
      <c r="L647" s="167" t="str">
        <f t="shared" si="55"/>
        <v/>
      </c>
      <c r="M647" s="5" t="e">
        <f t="shared" si="53"/>
        <v>#N/A</v>
      </c>
      <c r="N647" s="3" t="str">
        <f t="shared" si="56"/>
        <v/>
      </c>
    </row>
    <row r="648" spans="1:14" x14ac:dyDescent="0.2">
      <c r="A648" s="166"/>
      <c r="B648" s="204" t="e">
        <f>VLOOKUP(A648,Adr!A:B,2,FALSE)</f>
        <v>#N/A</v>
      </c>
      <c r="C648" s="185"/>
      <c r="D648" s="187"/>
      <c r="E648" s="173"/>
      <c r="F648" s="182"/>
      <c r="G648" s="185"/>
      <c r="H648" s="185"/>
      <c r="I648" s="192"/>
      <c r="J648" s="167"/>
      <c r="K648" s="5"/>
      <c r="L648" s="167" t="str">
        <f t="shared" si="55"/>
        <v/>
      </c>
      <c r="M648" s="5" t="e">
        <f t="shared" si="53"/>
        <v>#N/A</v>
      </c>
      <c r="N648" s="3" t="str">
        <f t="shared" si="56"/>
        <v/>
      </c>
    </row>
    <row r="649" spans="1:14" x14ac:dyDescent="0.2">
      <c r="A649" s="166"/>
      <c r="B649" s="204" t="e">
        <f>VLOOKUP(A649,Adr!A:B,2,FALSE)</f>
        <v>#N/A</v>
      </c>
      <c r="C649" s="185"/>
      <c r="D649" s="187"/>
      <c r="E649" s="173"/>
      <c r="F649" s="182"/>
      <c r="G649" s="185"/>
      <c r="H649" s="185"/>
      <c r="I649" s="192"/>
      <c r="J649" s="167"/>
      <c r="K649" s="5"/>
      <c r="L649" s="167" t="str">
        <f t="shared" si="55"/>
        <v/>
      </c>
      <c r="M649" s="5" t="e">
        <f t="shared" si="53"/>
        <v>#N/A</v>
      </c>
      <c r="N649" s="3" t="str">
        <f t="shared" si="56"/>
        <v/>
      </c>
    </row>
    <row r="650" spans="1:14" x14ac:dyDescent="0.2">
      <c r="A650" s="166"/>
      <c r="B650" s="204" t="e">
        <f>VLOOKUP(A650,Adr!A:B,2,FALSE)</f>
        <v>#N/A</v>
      </c>
      <c r="C650" s="185"/>
      <c r="D650" s="186"/>
      <c r="E650" s="173"/>
      <c r="F650" s="182"/>
      <c r="G650" s="185"/>
      <c r="H650" s="185"/>
      <c r="I650" s="192"/>
      <c r="J650" s="167"/>
      <c r="K650" s="5"/>
      <c r="L650" s="167" t="str">
        <f t="shared" si="55"/>
        <v/>
      </c>
      <c r="M650" s="5" t="e">
        <f t="shared" si="53"/>
        <v>#N/A</v>
      </c>
      <c r="N650" s="3" t="str">
        <f t="shared" si="56"/>
        <v/>
      </c>
    </row>
    <row r="651" spans="1:14" x14ac:dyDescent="0.2">
      <c r="A651" s="166"/>
      <c r="B651" s="204" t="e">
        <f>VLOOKUP(A651,Adr!A:B,2,FALSE)</f>
        <v>#N/A</v>
      </c>
      <c r="C651" s="190"/>
      <c r="D651" s="172"/>
      <c r="E651" s="173"/>
      <c r="F651" s="182"/>
      <c r="G651" s="185"/>
      <c r="H651" s="185"/>
      <c r="I651" s="167"/>
      <c r="J651" s="167"/>
      <c r="K651" s="5"/>
      <c r="L651" s="167" t="str">
        <f t="shared" si="55"/>
        <v/>
      </c>
      <c r="M651" s="5" t="e">
        <f t="shared" si="53"/>
        <v>#N/A</v>
      </c>
      <c r="N651" s="3" t="str">
        <f t="shared" si="56"/>
        <v/>
      </c>
    </row>
    <row r="652" spans="1:14" x14ac:dyDescent="0.2">
      <c r="A652" s="166"/>
      <c r="B652" s="204" t="e">
        <f>VLOOKUP(A652,Adr!A:B,2,FALSE)</f>
        <v>#N/A</v>
      </c>
      <c r="C652" s="196"/>
      <c r="D652" s="187"/>
      <c r="E652" s="173"/>
      <c r="F652" s="182"/>
      <c r="G652" s="185"/>
      <c r="H652" s="185"/>
      <c r="I652" s="167"/>
      <c r="J652" s="167"/>
      <c r="K652" s="5"/>
      <c r="L652" s="167" t="str">
        <f t="shared" si="55"/>
        <v/>
      </c>
      <c r="M652" s="5" t="e">
        <f t="shared" si="53"/>
        <v>#N/A</v>
      </c>
      <c r="N652" s="3" t="str">
        <f t="shared" si="56"/>
        <v/>
      </c>
    </row>
    <row r="653" spans="1:14" x14ac:dyDescent="0.2">
      <c r="A653" s="182"/>
      <c r="B653" s="204" t="e">
        <f>VLOOKUP(A653,Adr!A:B,2,FALSE)</f>
        <v>#N/A</v>
      </c>
      <c r="C653" s="185"/>
      <c r="D653" s="187"/>
      <c r="E653" s="173"/>
      <c r="F653" s="182"/>
      <c r="G653" s="185"/>
      <c r="H653" s="185"/>
      <c r="I653" s="192"/>
      <c r="J653" s="167"/>
      <c r="K653" s="5"/>
      <c r="L653" s="167" t="str">
        <f t="shared" si="55"/>
        <v/>
      </c>
      <c r="M653" s="5" t="e">
        <f t="shared" si="53"/>
        <v>#N/A</v>
      </c>
      <c r="N653" s="3" t="str">
        <f t="shared" si="56"/>
        <v/>
      </c>
    </row>
    <row r="654" spans="1:14" x14ac:dyDescent="0.2">
      <c r="A654" s="166"/>
      <c r="B654" s="204" t="e">
        <f>VLOOKUP(A654,Adr!A:B,2,FALSE)</f>
        <v>#N/A</v>
      </c>
      <c r="C654" s="185"/>
      <c r="D654" s="187"/>
      <c r="E654" s="173"/>
      <c r="F654" s="182"/>
      <c r="G654" s="185"/>
      <c r="H654" s="185"/>
      <c r="I654" s="192"/>
      <c r="J654" s="167"/>
      <c r="K654" s="5"/>
      <c r="L654" s="167" t="str">
        <f t="shared" si="55"/>
        <v/>
      </c>
      <c r="M654" s="5" t="e">
        <f t="shared" ref="M654:M717" si="57">B654&amp;F654&amp;H654&amp;C654</f>
        <v>#N/A</v>
      </c>
      <c r="N654" s="3" t="str">
        <f t="shared" si="56"/>
        <v/>
      </c>
    </row>
    <row r="655" spans="1:14" x14ac:dyDescent="0.2">
      <c r="A655" s="166"/>
      <c r="B655" s="204" t="e">
        <f>VLOOKUP(A655,Adr!A:B,2,FALSE)</f>
        <v>#N/A</v>
      </c>
      <c r="C655" s="196"/>
      <c r="D655" s="187"/>
      <c r="E655" s="173"/>
      <c r="F655" s="182"/>
      <c r="G655" s="185"/>
      <c r="H655" s="185"/>
      <c r="I655" s="167"/>
      <c r="J655" s="167"/>
      <c r="K655" s="5"/>
      <c r="L655" s="167" t="str">
        <f t="shared" si="55"/>
        <v/>
      </c>
      <c r="M655" s="5" t="e">
        <f t="shared" si="57"/>
        <v>#N/A</v>
      </c>
      <c r="N655" s="3" t="str">
        <f t="shared" si="56"/>
        <v/>
      </c>
    </row>
    <row r="656" spans="1:14" x14ac:dyDescent="0.2">
      <c r="A656" s="166"/>
      <c r="B656" s="204" t="e">
        <f>VLOOKUP(A656,Adr!A:B,2,FALSE)</f>
        <v>#N/A</v>
      </c>
      <c r="C656" s="196"/>
      <c r="D656" s="187"/>
      <c r="E656" s="173"/>
      <c r="F656" s="182"/>
      <c r="G656" s="185"/>
      <c r="H656" s="185"/>
      <c r="I656" s="167"/>
      <c r="J656" s="167"/>
      <c r="K656" s="5"/>
      <c r="L656" s="167" t="str">
        <f t="shared" si="55"/>
        <v/>
      </c>
      <c r="M656" s="5" t="e">
        <f t="shared" si="57"/>
        <v>#N/A</v>
      </c>
      <c r="N656" s="3" t="str">
        <f t="shared" si="56"/>
        <v/>
      </c>
    </row>
    <row r="657" spans="1:14" x14ac:dyDescent="0.2">
      <c r="A657" s="166"/>
      <c r="B657" s="204" t="e">
        <f>VLOOKUP(A657,Adr!A:B,2,FALSE)</f>
        <v>#N/A</v>
      </c>
      <c r="C657" s="185"/>
      <c r="D657" s="187"/>
      <c r="E657" s="173"/>
      <c r="F657" s="182"/>
      <c r="G657" s="185"/>
      <c r="H657" s="185"/>
      <c r="I657" s="192"/>
      <c r="J657" s="167"/>
      <c r="K657" s="5"/>
      <c r="L657" s="167" t="str">
        <f t="shared" si="55"/>
        <v/>
      </c>
      <c r="M657" s="5" t="e">
        <f t="shared" si="57"/>
        <v>#N/A</v>
      </c>
      <c r="N657" s="3" t="str">
        <f t="shared" si="56"/>
        <v/>
      </c>
    </row>
    <row r="658" spans="1:14" x14ac:dyDescent="0.2">
      <c r="A658" s="166"/>
      <c r="B658" s="204" t="e">
        <f>VLOOKUP(A658,Adr!A:B,2,FALSE)</f>
        <v>#N/A</v>
      </c>
      <c r="C658" s="196"/>
      <c r="D658" s="187"/>
      <c r="E658" s="173"/>
      <c r="F658" s="182"/>
      <c r="G658" s="185"/>
      <c r="H658" s="185"/>
      <c r="I658" s="167"/>
      <c r="J658" s="167"/>
      <c r="K658" s="5"/>
      <c r="L658" s="167" t="str">
        <f t="shared" si="55"/>
        <v/>
      </c>
      <c r="M658" s="5" t="e">
        <f t="shared" si="57"/>
        <v>#N/A</v>
      </c>
      <c r="N658" s="3" t="str">
        <f t="shared" si="56"/>
        <v/>
      </c>
    </row>
    <row r="659" spans="1:14" x14ac:dyDescent="0.2">
      <c r="A659" s="166"/>
      <c r="B659" s="204" t="e">
        <f>VLOOKUP(A659,Adr!A:B,2,FALSE)</f>
        <v>#N/A</v>
      </c>
      <c r="C659" s="196"/>
      <c r="D659" s="186"/>
      <c r="E659" s="173"/>
      <c r="F659" s="166"/>
      <c r="G659" s="169"/>
      <c r="H659" s="169"/>
      <c r="I659" s="167"/>
      <c r="J659" s="167"/>
      <c r="K659" s="5"/>
      <c r="L659" s="167" t="str">
        <f t="shared" si="55"/>
        <v/>
      </c>
      <c r="M659" s="5" t="e">
        <f t="shared" si="57"/>
        <v>#N/A</v>
      </c>
      <c r="N659" s="3" t="str">
        <f t="shared" si="56"/>
        <v/>
      </c>
    </row>
    <row r="660" spans="1:14" x14ac:dyDescent="0.2">
      <c r="A660" s="203"/>
      <c r="B660" s="204" t="e">
        <f>VLOOKUP(A660,Adr!A:B,2,FALSE)</f>
        <v>#N/A</v>
      </c>
      <c r="C660" s="169"/>
      <c r="D660" s="172"/>
      <c r="E660" s="173"/>
      <c r="F660" s="166"/>
      <c r="G660" s="169"/>
      <c r="H660" s="169"/>
      <c r="I660" s="192"/>
      <c r="J660" s="167"/>
      <c r="K660" s="5"/>
      <c r="L660" s="167" t="str">
        <f t="shared" si="55"/>
        <v/>
      </c>
      <c r="M660" s="5" t="e">
        <f t="shared" si="57"/>
        <v>#N/A</v>
      </c>
      <c r="N660" s="3" t="str">
        <f t="shared" si="56"/>
        <v/>
      </c>
    </row>
    <row r="661" spans="1:14" x14ac:dyDescent="0.2">
      <c r="A661" s="166"/>
      <c r="B661" s="204" t="e">
        <f>VLOOKUP(A661,Adr!A:B,2,FALSE)</f>
        <v>#N/A</v>
      </c>
      <c r="C661" s="169"/>
      <c r="D661" s="172"/>
      <c r="E661" s="173"/>
      <c r="F661" s="166"/>
      <c r="G661" s="169"/>
      <c r="H661" s="169"/>
      <c r="I661" s="192"/>
      <c r="J661" s="167"/>
      <c r="K661" s="5"/>
      <c r="L661" s="167" t="str">
        <f t="shared" si="55"/>
        <v/>
      </c>
      <c r="M661" s="5" t="e">
        <f t="shared" si="57"/>
        <v>#N/A</v>
      </c>
      <c r="N661" s="3" t="str">
        <f t="shared" si="56"/>
        <v/>
      </c>
    </row>
    <row r="662" spans="1:14" x14ac:dyDescent="0.2">
      <c r="A662" s="203"/>
      <c r="B662" s="204" t="e">
        <f>VLOOKUP(A662,Adr!A:B,2,FALSE)</f>
        <v>#N/A</v>
      </c>
      <c r="C662" s="169"/>
      <c r="D662" s="172"/>
      <c r="E662" s="173"/>
      <c r="F662" s="166"/>
      <c r="G662" s="169"/>
      <c r="H662" s="169"/>
      <c r="I662" s="192"/>
      <c r="J662" s="167"/>
      <c r="K662" s="5"/>
      <c r="L662" s="167" t="str">
        <f t="shared" si="55"/>
        <v/>
      </c>
      <c r="M662" s="5" t="e">
        <f t="shared" si="57"/>
        <v>#N/A</v>
      </c>
      <c r="N662" s="3" t="str">
        <f t="shared" si="56"/>
        <v/>
      </c>
    </row>
    <row r="663" spans="1:14" x14ac:dyDescent="0.2">
      <c r="A663" s="198"/>
      <c r="B663" s="204" t="e">
        <f>VLOOKUP(A663,Adr!A:B,2,FALSE)</f>
        <v>#N/A</v>
      </c>
      <c r="C663" s="169"/>
      <c r="D663" s="172"/>
      <c r="E663" s="173"/>
      <c r="F663" s="166"/>
      <c r="G663" s="169"/>
      <c r="H663" s="169"/>
      <c r="I663" s="192"/>
      <c r="J663" s="167"/>
      <c r="K663" s="5"/>
      <c r="L663" s="167" t="str">
        <f t="shared" si="55"/>
        <v/>
      </c>
      <c r="M663" s="5" t="e">
        <f t="shared" si="57"/>
        <v>#N/A</v>
      </c>
      <c r="N663" s="3" t="str">
        <f t="shared" si="56"/>
        <v/>
      </c>
    </row>
    <row r="664" spans="1:14" x14ac:dyDescent="0.2">
      <c r="A664" s="202"/>
      <c r="B664" s="204" t="e">
        <f>VLOOKUP(A664,Adr!A:B,2,FALSE)</f>
        <v>#N/A</v>
      </c>
      <c r="C664" s="169"/>
      <c r="D664" s="172"/>
      <c r="E664" s="173"/>
      <c r="F664" s="166"/>
      <c r="G664" s="169"/>
      <c r="H664" s="169"/>
      <c r="I664" s="192"/>
      <c r="J664" s="167"/>
      <c r="K664" s="5"/>
      <c r="L664" s="167" t="str">
        <f t="shared" si="55"/>
        <v/>
      </c>
      <c r="M664" s="5" t="e">
        <f t="shared" si="57"/>
        <v>#N/A</v>
      </c>
      <c r="N664" s="3" t="str">
        <f t="shared" si="56"/>
        <v/>
      </c>
    </row>
    <row r="665" spans="1:14" x14ac:dyDescent="0.2">
      <c r="A665" s="166"/>
      <c r="B665" s="204" t="e">
        <f>VLOOKUP(A665,Adr!A:B,2,FALSE)</f>
        <v>#N/A</v>
      </c>
      <c r="C665" s="169"/>
      <c r="D665" s="172"/>
      <c r="E665" s="173"/>
      <c r="F665" s="166"/>
      <c r="G665" s="169"/>
      <c r="H665" s="169"/>
      <c r="I665" s="192"/>
      <c r="J665" s="167"/>
      <c r="K665" s="5"/>
      <c r="L665" s="167" t="str">
        <f t="shared" si="55"/>
        <v/>
      </c>
      <c r="M665" s="5" t="e">
        <f t="shared" si="57"/>
        <v>#N/A</v>
      </c>
      <c r="N665" s="3" t="str">
        <f t="shared" si="56"/>
        <v/>
      </c>
    </row>
    <row r="666" spans="1:14" x14ac:dyDescent="0.2">
      <c r="A666" s="166"/>
      <c r="B666" s="204" t="e">
        <f>VLOOKUP(A666,Adr!A:B,2,FALSE)</f>
        <v>#N/A</v>
      </c>
      <c r="C666" s="196"/>
      <c r="D666" s="187"/>
      <c r="E666" s="173"/>
      <c r="F666" s="182"/>
      <c r="G666" s="185"/>
      <c r="H666" s="185"/>
      <c r="I666" s="167"/>
      <c r="J666" s="167"/>
      <c r="K666" s="5"/>
      <c r="L666" s="167" t="str">
        <f t="shared" si="55"/>
        <v/>
      </c>
      <c r="M666" s="5" t="e">
        <f t="shared" si="57"/>
        <v>#N/A</v>
      </c>
      <c r="N666" s="3" t="str">
        <f t="shared" si="56"/>
        <v/>
      </c>
    </row>
    <row r="667" spans="1:14" x14ac:dyDescent="0.2">
      <c r="A667" s="166"/>
      <c r="B667" s="204" t="e">
        <f>VLOOKUP(A667,Adr!A:B,2,FALSE)</f>
        <v>#N/A</v>
      </c>
      <c r="C667" s="196"/>
      <c r="D667" s="187"/>
      <c r="E667" s="173"/>
      <c r="F667" s="182"/>
      <c r="G667" s="185"/>
      <c r="H667" s="185"/>
      <c r="I667" s="167"/>
      <c r="J667" s="167"/>
      <c r="K667" s="5"/>
      <c r="L667" s="167" t="str">
        <f t="shared" si="55"/>
        <v/>
      </c>
      <c r="M667" s="5" t="e">
        <f t="shared" si="57"/>
        <v>#N/A</v>
      </c>
      <c r="N667" s="3" t="str">
        <f t="shared" si="56"/>
        <v/>
      </c>
    </row>
    <row r="668" spans="1:14" x14ac:dyDescent="0.2">
      <c r="A668" s="166"/>
      <c r="B668" s="204" t="e">
        <f>VLOOKUP(A668,Adr!A:B,2,FALSE)</f>
        <v>#N/A</v>
      </c>
      <c r="C668" s="196"/>
      <c r="D668" s="186"/>
      <c r="E668" s="173"/>
      <c r="F668" s="166"/>
      <c r="G668" s="169"/>
      <c r="H668" s="169"/>
      <c r="I668" s="167"/>
      <c r="J668" s="167"/>
      <c r="K668" s="5"/>
      <c r="L668" s="167" t="str">
        <f t="shared" si="55"/>
        <v/>
      </c>
      <c r="M668" s="5" t="e">
        <f t="shared" si="57"/>
        <v>#N/A</v>
      </c>
      <c r="N668" s="3" t="str">
        <f t="shared" si="56"/>
        <v/>
      </c>
    </row>
    <row r="669" spans="1:14" x14ac:dyDescent="0.2">
      <c r="A669" s="166"/>
      <c r="B669" s="204" t="e">
        <f>VLOOKUP(A669,Adr!A:B,2,FALSE)</f>
        <v>#N/A</v>
      </c>
      <c r="C669" s="196"/>
      <c r="D669" s="186"/>
      <c r="E669" s="173"/>
      <c r="F669" s="166"/>
      <c r="G669" s="169"/>
      <c r="H669" s="169"/>
      <c r="I669" s="167"/>
      <c r="J669" s="167"/>
      <c r="K669" s="5"/>
      <c r="L669" s="167" t="str">
        <f t="shared" si="55"/>
        <v/>
      </c>
      <c r="M669" s="5" t="e">
        <f t="shared" si="57"/>
        <v>#N/A</v>
      </c>
      <c r="N669" s="3" t="str">
        <f t="shared" si="56"/>
        <v/>
      </c>
    </row>
    <row r="670" spans="1:14" x14ac:dyDescent="0.2">
      <c r="A670" s="166"/>
      <c r="B670" s="204" t="e">
        <f>VLOOKUP(A670,Adr!A:B,2,FALSE)</f>
        <v>#N/A</v>
      </c>
      <c r="C670" s="169"/>
      <c r="D670" s="172"/>
      <c r="E670" s="173"/>
      <c r="F670" s="166"/>
      <c r="G670" s="169"/>
      <c r="H670" s="169"/>
      <c r="I670" s="192"/>
      <c r="J670" s="167"/>
      <c r="K670" s="5"/>
      <c r="L670" s="167" t="str">
        <f t="shared" si="55"/>
        <v/>
      </c>
      <c r="M670" s="5" t="e">
        <f t="shared" si="57"/>
        <v>#N/A</v>
      </c>
      <c r="N670" s="3" t="str">
        <f t="shared" si="56"/>
        <v/>
      </c>
    </row>
    <row r="671" spans="1:14" x14ac:dyDescent="0.2">
      <c r="A671" s="166"/>
      <c r="B671" s="204" t="e">
        <f>VLOOKUP(A671,Adr!A:B,2,FALSE)</f>
        <v>#N/A</v>
      </c>
      <c r="C671" s="169"/>
      <c r="D671" s="172"/>
      <c r="E671" s="173"/>
      <c r="F671" s="166"/>
      <c r="G671" s="169"/>
      <c r="H671" s="169"/>
      <c r="I671" s="192"/>
      <c r="J671" s="167"/>
      <c r="K671" s="5"/>
      <c r="L671" s="167" t="str">
        <f t="shared" ref="L671:L734" si="58">A671&amp;G671&amp;H671</f>
        <v/>
      </c>
      <c r="M671" s="5" t="e">
        <f t="shared" si="57"/>
        <v>#N/A</v>
      </c>
      <c r="N671" s="3" t="str">
        <f t="shared" si="56"/>
        <v/>
      </c>
    </row>
    <row r="672" spans="1:14" x14ac:dyDescent="0.2">
      <c r="A672" s="166"/>
      <c r="B672" s="204" t="e">
        <f>VLOOKUP(A672,Adr!A:B,2,FALSE)</f>
        <v>#N/A</v>
      </c>
      <c r="C672" s="169"/>
      <c r="D672" s="172"/>
      <c r="E672" s="173"/>
      <c r="F672" s="166"/>
      <c r="G672" s="169"/>
      <c r="H672" s="169"/>
      <c r="I672" s="192"/>
      <c r="J672" s="167"/>
      <c r="K672" s="5"/>
      <c r="L672" s="167" t="str">
        <f t="shared" si="58"/>
        <v/>
      </c>
      <c r="M672" s="5" t="e">
        <f t="shared" si="57"/>
        <v>#N/A</v>
      </c>
      <c r="N672" s="3" t="str">
        <f t="shared" si="56"/>
        <v/>
      </c>
    </row>
    <row r="673" spans="1:14" x14ac:dyDescent="0.2">
      <c r="A673" s="166"/>
      <c r="B673" s="204" t="e">
        <f>VLOOKUP(A673,Adr!A:B,2,FALSE)</f>
        <v>#N/A</v>
      </c>
      <c r="C673" s="169"/>
      <c r="D673" s="172"/>
      <c r="E673" s="173"/>
      <c r="F673" s="166"/>
      <c r="G673" s="169"/>
      <c r="H673" s="169"/>
      <c r="I673" s="192"/>
      <c r="J673" s="167"/>
      <c r="K673" s="5"/>
      <c r="L673" s="167" t="str">
        <f t="shared" si="58"/>
        <v/>
      </c>
      <c r="M673" s="5" t="e">
        <f t="shared" si="57"/>
        <v>#N/A</v>
      </c>
      <c r="N673" s="3" t="str">
        <f t="shared" si="56"/>
        <v/>
      </c>
    </row>
    <row r="674" spans="1:14" x14ac:dyDescent="0.2">
      <c r="A674" s="166"/>
      <c r="B674" s="204" t="e">
        <f>VLOOKUP(A674,Adr!A:B,2,FALSE)</f>
        <v>#N/A</v>
      </c>
      <c r="C674" s="196"/>
      <c r="D674" s="186"/>
      <c r="E674" s="173"/>
      <c r="F674" s="166"/>
      <c r="G674" s="169"/>
      <c r="H674" s="169"/>
      <c r="I674" s="167"/>
      <c r="J674" s="167"/>
      <c r="K674" s="5"/>
      <c r="L674" s="167" t="str">
        <f t="shared" si="58"/>
        <v/>
      </c>
      <c r="M674" s="5" t="e">
        <f t="shared" si="57"/>
        <v>#N/A</v>
      </c>
      <c r="N674" s="3" t="str">
        <f t="shared" si="56"/>
        <v/>
      </c>
    </row>
    <row r="675" spans="1:14" x14ac:dyDescent="0.2">
      <c r="A675" s="166"/>
      <c r="B675" s="204" t="e">
        <f>VLOOKUP(A675,Adr!A:B,2,FALSE)</f>
        <v>#N/A</v>
      </c>
      <c r="C675" s="169"/>
      <c r="D675" s="172"/>
      <c r="E675" s="173"/>
      <c r="F675" s="166"/>
      <c r="G675" s="169"/>
      <c r="H675" s="169"/>
      <c r="I675" s="192"/>
      <c r="J675" s="167"/>
      <c r="K675" s="5"/>
      <c r="L675" s="167" t="str">
        <f t="shared" si="58"/>
        <v/>
      </c>
      <c r="M675" s="5" t="e">
        <f t="shared" si="57"/>
        <v>#N/A</v>
      </c>
      <c r="N675" s="3" t="str">
        <f t="shared" si="56"/>
        <v/>
      </c>
    </row>
    <row r="676" spans="1:14" x14ac:dyDescent="0.2">
      <c r="A676" s="166"/>
      <c r="B676" s="204" t="e">
        <f>VLOOKUP(A676,Adr!A:B,2,FALSE)</f>
        <v>#N/A</v>
      </c>
      <c r="C676" s="169"/>
      <c r="D676" s="172"/>
      <c r="E676" s="173"/>
      <c r="F676" s="166"/>
      <c r="G676" s="169"/>
      <c r="H676" s="169"/>
      <c r="I676" s="192"/>
      <c r="J676" s="167"/>
      <c r="K676" s="5"/>
      <c r="L676" s="167" t="str">
        <f t="shared" si="58"/>
        <v/>
      </c>
      <c r="M676" s="5" t="e">
        <f t="shared" si="57"/>
        <v>#N/A</v>
      </c>
      <c r="N676" s="3" t="str">
        <f t="shared" si="56"/>
        <v/>
      </c>
    </row>
    <row r="677" spans="1:14" x14ac:dyDescent="0.2">
      <c r="A677" s="166"/>
      <c r="B677" s="204" t="e">
        <f>VLOOKUP(A677,Adr!A:B,2,FALSE)</f>
        <v>#N/A</v>
      </c>
      <c r="C677" s="169"/>
      <c r="D677" s="172"/>
      <c r="E677" s="173"/>
      <c r="F677" s="166"/>
      <c r="G677" s="169"/>
      <c r="H677" s="169"/>
      <c r="I677" s="192"/>
      <c r="J677" s="167"/>
      <c r="K677" s="5"/>
      <c r="L677" s="167" t="str">
        <f t="shared" si="58"/>
        <v/>
      </c>
      <c r="M677" s="5" t="e">
        <f t="shared" si="57"/>
        <v>#N/A</v>
      </c>
      <c r="N677" s="3" t="str">
        <f t="shared" si="56"/>
        <v/>
      </c>
    </row>
    <row r="678" spans="1:14" x14ac:dyDescent="0.2">
      <c r="A678" s="166"/>
      <c r="B678" s="204" t="e">
        <f>VLOOKUP(A678,Adr!A:B,2,FALSE)</f>
        <v>#N/A</v>
      </c>
      <c r="C678" s="196"/>
      <c r="D678" s="187"/>
      <c r="E678" s="173"/>
      <c r="F678" s="182"/>
      <c r="G678" s="185"/>
      <c r="H678" s="185"/>
      <c r="I678" s="167"/>
      <c r="J678" s="167"/>
      <c r="K678" s="5"/>
      <c r="L678" s="167" t="str">
        <f t="shared" si="58"/>
        <v/>
      </c>
      <c r="M678" s="5" t="e">
        <f t="shared" si="57"/>
        <v>#N/A</v>
      </c>
      <c r="N678" s="3" t="str">
        <f t="shared" si="56"/>
        <v/>
      </c>
    </row>
    <row r="679" spans="1:14" x14ac:dyDescent="0.2">
      <c r="A679" s="166"/>
      <c r="B679" s="204" t="e">
        <f>VLOOKUP(A679,Adr!A:B,2,FALSE)</f>
        <v>#N/A</v>
      </c>
      <c r="C679" s="196"/>
      <c r="D679" s="187"/>
      <c r="E679" s="173"/>
      <c r="F679" s="182"/>
      <c r="G679" s="185"/>
      <c r="H679" s="185"/>
      <c r="I679" s="167"/>
      <c r="J679" s="167"/>
      <c r="K679" s="5"/>
      <c r="L679" s="167" t="str">
        <f t="shared" si="58"/>
        <v/>
      </c>
      <c r="M679" s="5" t="e">
        <f t="shared" si="57"/>
        <v>#N/A</v>
      </c>
      <c r="N679" s="3" t="str">
        <f t="shared" si="56"/>
        <v/>
      </c>
    </row>
    <row r="680" spans="1:14" x14ac:dyDescent="0.2">
      <c r="A680" s="166"/>
      <c r="B680" s="204" t="e">
        <f>VLOOKUP(A680,Adr!A:B,2,FALSE)</f>
        <v>#N/A</v>
      </c>
      <c r="C680" s="196"/>
      <c r="D680" s="187"/>
      <c r="E680" s="173"/>
      <c r="F680" s="182"/>
      <c r="G680" s="185"/>
      <c r="H680" s="185"/>
      <c r="I680" s="167"/>
      <c r="J680" s="167"/>
      <c r="K680" s="5"/>
      <c r="L680" s="167" t="str">
        <f t="shared" si="58"/>
        <v/>
      </c>
      <c r="M680" s="5" t="e">
        <f t="shared" si="57"/>
        <v>#N/A</v>
      </c>
      <c r="N680" s="3" t="str">
        <f t="shared" si="56"/>
        <v/>
      </c>
    </row>
    <row r="681" spans="1:14" x14ac:dyDescent="0.2">
      <c r="A681" s="166"/>
      <c r="B681" s="204" t="e">
        <f>VLOOKUP(A681,Adr!A:B,2,FALSE)</f>
        <v>#N/A</v>
      </c>
      <c r="C681" s="196"/>
      <c r="D681" s="187"/>
      <c r="E681" s="173"/>
      <c r="F681" s="182"/>
      <c r="G681" s="185"/>
      <c r="H681" s="185"/>
      <c r="I681" s="167"/>
      <c r="J681" s="167"/>
      <c r="K681" s="5"/>
      <c r="L681" s="167" t="str">
        <f t="shared" si="58"/>
        <v/>
      </c>
      <c r="M681" s="5" t="e">
        <f t="shared" si="57"/>
        <v>#N/A</v>
      </c>
      <c r="N681" s="3" t="str">
        <f t="shared" si="56"/>
        <v/>
      </c>
    </row>
    <row r="682" spans="1:14" x14ac:dyDescent="0.2">
      <c r="A682" s="166"/>
      <c r="B682" s="204" t="e">
        <f>VLOOKUP(A682,Adr!A:B,2,FALSE)</f>
        <v>#N/A</v>
      </c>
      <c r="C682" s="196"/>
      <c r="D682" s="186"/>
      <c r="E682" s="173"/>
      <c r="F682" s="166"/>
      <c r="G682" s="169"/>
      <c r="H682" s="169"/>
      <c r="I682" s="167"/>
      <c r="J682" s="167"/>
      <c r="K682" s="5"/>
      <c r="L682" s="167" t="str">
        <f t="shared" si="58"/>
        <v/>
      </c>
      <c r="M682" s="5" t="e">
        <f t="shared" si="57"/>
        <v>#N/A</v>
      </c>
      <c r="N682" s="3" t="str">
        <f t="shared" si="56"/>
        <v/>
      </c>
    </row>
    <row r="683" spans="1:14" x14ac:dyDescent="0.2">
      <c r="A683" s="166"/>
      <c r="B683" s="204" t="e">
        <f>VLOOKUP(A683,Adr!A:B,2,FALSE)</f>
        <v>#N/A</v>
      </c>
      <c r="C683" s="196"/>
      <c r="D683" s="186"/>
      <c r="E683" s="173"/>
      <c r="F683" s="166"/>
      <c r="G683" s="169"/>
      <c r="H683" s="169"/>
      <c r="I683" s="167"/>
      <c r="J683" s="167"/>
      <c r="K683" s="5"/>
      <c r="L683" s="167" t="str">
        <f t="shared" si="58"/>
        <v/>
      </c>
      <c r="M683" s="5" t="e">
        <f t="shared" si="57"/>
        <v>#N/A</v>
      </c>
      <c r="N683" s="3" t="str">
        <f t="shared" si="56"/>
        <v/>
      </c>
    </row>
    <row r="684" spans="1:14" x14ac:dyDescent="0.2">
      <c r="A684" s="166"/>
      <c r="B684" s="204" t="e">
        <f>VLOOKUP(A684,Adr!A:B,2,FALSE)</f>
        <v>#N/A</v>
      </c>
      <c r="C684" s="196"/>
      <c r="D684" s="187"/>
      <c r="E684" s="173"/>
      <c r="F684" s="182"/>
      <c r="G684" s="185"/>
      <c r="H684" s="185"/>
      <c r="I684" s="167"/>
      <c r="J684" s="167"/>
      <c r="K684" s="5"/>
      <c r="L684" s="167" t="str">
        <f t="shared" si="58"/>
        <v/>
      </c>
      <c r="M684" s="5" t="e">
        <f t="shared" si="57"/>
        <v>#N/A</v>
      </c>
      <c r="N684" s="3" t="str">
        <f t="shared" si="56"/>
        <v/>
      </c>
    </row>
    <row r="685" spans="1:14" x14ac:dyDescent="0.2">
      <c r="A685" s="166"/>
      <c r="B685" s="204" t="e">
        <f>VLOOKUP(A685,Adr!A:B,2,FALSE)</f>
        <v>#N/A</v>
      </c>
      <c r="C685" s="190"/>
      <c r="D685" s="172"/>
      <c r="E685" s="173"/>
      <c r="F685" s="182"/>
      <c r="G685" s="185"/>
      <c r="H685" s="185"/>
      <c r="I685" s="167"/>
      <c r="J685" s="167"/>
      <c r="K685" s="5"/>
      <c r="L685" s="167" t="str">
        <f t="shared" si="58"/>
        <v/>
      </c>
      <c r="M685" s="5" t="e">
        <f t="shared" si="57"/>
        <v>#N/A</v>
      </c>
      <c r="N685" s="3" t="str">
        <f t="shared" si="56"/>
        <v/>
      </c>
    </row>
    <row r="686" spans="1:14" x14ac:dyDescent="0.2">
      <c r="A686" s="166"/>
      <c r="B686" s="204" t="e">
        <f>VLOOKUP(A686,Adr!A:B,2,FALSE)</f>
        <v>#N/A</v>
      </c>
      <c r="C686" s="190"/>
      <c r="D686" s="172"/>
      <c r="E686" s="173"/>
      <c r="F686" s="182"/>
      <c r="G686" s="185"/>
      <c r="H686" s="185"/>
      <c r="I686" s="167"/>
      <c r="J686" s="167"/>
      <c r="K686" s="5"/>
      <c r="L686" s="167" t="str">
        <f t="shared" si="58"/>
        <v/>
      </c>
      <c r="M686" s="5" t="e">
        <f t="shared" si="57"/>
        <v>#N/A</v>
      </c>
      <c r="N686" s="3" t="str">
        <f t="shared" si="56"/>
        <v/>
      </c>
    </row>
    <row r="687" spans="1:14" x14ac:dyDescent="0.2">
      <c r="A687" s="166"/>
      <c r="B687" s="204" t="e">
        <f>VLOOKUP(A687,Adr!A:B,2,FALSE)</f>
        <v>#N/A</v>
      </c>
      <c r="C687" s="196"/>
      <c r="D687" s="187"/>
      <c r="E687" s="173"/>
      <c r="F687" s="182"/>
      <c r="G687" s="185"/>
      <c r="H687" s="185"/>
      <c r="I687" s="167"/>
      <c r="J687" s="167"/>
      <c r="K687" s="5"/>
      <c r="L687" s="167" t="str">
        <f t="shared" si="58"/>
        <v/>
      </c>
      <c r="M687" s="5" t="e">
        <f t="shared" si="57"/>
        <v>#N/A</v>
      </c>
      <c r="N687" s="3" t="str">
        <f t="shared" si="56"/>
        <v/>
      </c>
    </row>
    <row r="688" spans="1:14" x14ac:dyDescent="0.2">
      <c r="A688" s="166"/>
      <c r="B688" s="204" t="e">
        <f>VLOOKUP(A688,Adr!A:B,2,FALSE)</f>
        <v>#N/A</v>
      </c>
      <c r="C688" s="196"/>
      <c r="D688" s="187"/>
      <c r="E688" s="173"/>
      <c r="F688" s="182"/>
      <c r="G688" s="185"/>
      <c r="H688" s="185"/>
      <c r="I688" s="167"/>
      <c r="J688" s="167"/>
      <c r="K688" s="5"/>
      <c r="L688" s="167" t="str">
        <f t="shared" si="58"/>
        <v/>
      </c>
      <c r="M688" s="5" t="e">
        <f t="shared" si="57"/>
        <v>#N/A</v>
      </c>
      <c r="N688" s="3" t="str">
        <f t="shared" si="56"/>
        <v/>
      </c>
    </row>
    <row r="689" spans="1:14" x14ac:dyDescent="0.2">
      <c r="A689" s="166"/>
      <c r="B689" s="204" t="e">
        <f>VLOOKUP(A689,Adr!A:B,2,FALSE)</f>
        <v>#N/A</v>
      </c>
      <c r="C689" s="196"/>
      <c r="D689" s="187"/>
      <c r="E689" s="173"/>
      <c r="F689" s="182"/>
      <c r="G689" s="185"/>
      <c r="H689" s="185"/>
      <c r="I689" s="167"/>
      <c r="J689" s="167"/>
      <c r="K689" s="5"/>
      <c r="L689" s="167" t="str">
        <f t="shared" si="58"/>
        <v/>
      </c>
      <c r="M689" s="5" t="e">
        <f t="shared" si="57"/>
        <v>#N/A</v>
      </c>
      <c r="N689" s="3" t="str">
        <f t="shared" si="56"/>
        <v/>
      </c>
    </row>
    <row r="690" spans="1:14" x14ac:dyDescent="0.2">
      <c r="A690" s="166"/>
      <c r="B690" s="204" t="e">
        <f>VLOOKUP(A690,Adr!A:B,2,FALSE)</f>
        <v>#N/A</v>
      </c>
      <c r="C690" s="196"/>
      <c r="D690" s="187"/>
      <c r="E690" s="173"/>
      <c r="F690" s="182"/>
      <c r="G690" s="185"/>
      <c r="H690" s="185"/>
      <c r="I690" s="167"/>
      <c r="J690" s="167"/>
      <c r="K690" s="5"/>
      <c r="L690" s="167" t="str">
        <f t="shared" si="58"/>
        <v/>
      </c>
      <c r="M690" s="5" t="e">
        <f t="shared" si="57"/>
        <v>#N/A</v>
      </c>
      <c r="N690" s="3" t="str">
        <f t="shared" si="56"/>
        <v/>
      </c>
    </row>
    <row r="691" spans="1:14" x14ac:dyDescent="0.2">
      <c r="A691" s="166"/>
      <c r="B691" s="204" t="e">
        <f>VLOOKUP(A691,Adr!A:B,2,FALSE)</f>
        <v>#N/A</v>
      </c>
      <c r="C691" s="196"/>
      <c r="D691" s="187"/>
      <c r="E691" s="173"/>
      <c r="F691" s="182"/>
      <c r="G691" s="185"/>
      <c r="H691" s="185"/>
      <c r="I691" s="167"/>
      <c r="J691" s="167"/>
      <c r="K691" s="5"/>
      <c r="L691" s="167" t="str">
        <f t="shared" si="58"/>
        <v/>
      </c>
      <c r="M691" s="5" t="e">
        <f t="shared" si="57"/>
        <v>#N/A</v>
      </c>
      <c r="N691" s="3" t="str">
        <f t="shared" si="56"/>
        <v/>
      </c>
    </row>
    <row r="692" spans="1:14" x14ac:dyDescent="0.2">
      <c r="A692" s="182"/>
      <c r="B692" s="204" t="e">
        <f>VLOOKUP(A692,Adr!A:B,2,FALSE)</f>
        <v>#N/A</v>
      </c>
      <c r="C692" s="185"/>
      <c r="D692" s="187"/>
      <c r="E692" s="230"/>
      <c r="F692" s="182"/>
      <c r="G692" s="185"/>
      <c r="H692" s="185"/>
      <c r="I692" s="192"/>
      <c r="J692" s="167"/>
      <c r="K692" s="5"/>
      <c r="L692" s="167" t="str">
        <f t="shared" si="58"/>
        <v/>
      </c>
      <c r="M692" s="5" t="e">
        <f t="shared" si="57"/>
        <v>#N/A</v>
      </c>
      <c r="N692" s="3" t="str">
        <f t="shared" si="56"/>
        <v/>
      </c>
    </row>
    <row r="693" spans="1:14" x14ac:dyDescent="0.2">
      <c r="A693" s="166"/>
      <c r="B693" s="204" t="e">
        <f>VLOOKUP(A693,Adr!A:B,2,FALSE)</f>
        <v>#N/A</v>
      </c>
      <c r="C693" s="190"/>
      <c r="D693" s="172"/>
      <c r="E693" s="173"/>
      <c r="F693" s="166"/>
      <c r="G693" s="169"/>
      <c r="H693" s="169"/>
      <c r="I693" s="192"/>
      <c r="J693" s="167"/>
      <c r="K693" s="5"/>
      <c r="L693" s="167" t="str">
        <f t="shared" si="58"/>
        <v/>
      </c>
      <c r="M693" s="5" t="e">
        <f t="shared" si="57"/>
        <v>#N/A</v>
      </c>
      <c r="N693" s="3" t="str">
        <f t="shared" si="56"/>
        <v/>
      </c>
    </row>
    <row r="694" spans="1:14" x14ac:dyDescent="0.2">
      <c r="A694" s="166"/>
      <c r="B694" s="204" t="e">
        <f>VLOOKUP(A694,Adr!A:B,2,FALSE)</f>
        <v>#N/A</v>
      </c>
      <c r="C694" s="196"/>
      <c r="D694" s="187"/>
      <c r="E694" s="173"/>
      <c r="F694" s="166"/>
      <c r="G694" s="169"/>
      <c r="H694" s="169"/>
      <c r="I694" s="192"/>
      <c r="J694" s="167"/>
      <c r="K694" s="5"/>
      <c r="L694" s="167" t="str">
        <f t="shared" si="58"/>
        <v/>
      </c>
      <c r="M694" s="5" t="e">
        <f t="shared" si="57"/>
        <v>#N/A</v>
      </c>
      <c r="N694" s="3" t="str">
        <f t="shared" si="56"/>
        <v/>
      </c>
    </row>
    <row r="695" spans="1:14" x14ac:dyDescent="0.2">
      <c r="A695" s="166"/>
      <c r="B695" s="204" t="e">
        <f>VLOOKUP(A695,Adr!A:B,2,FALSE)</f>
        <v>#N/A</v>
      </c>
      <c r="C695" s="196"/>
      <c r="D695" s="187"/>
      <c r="E695" s="173"/>
      <c r="F695" s="166"/>
      <c r="G695" s="169"/>
      <c r="H695" s="169"/>
      <c r="I695" s="192"/>
      <c r="J695" s="167"/>
      <c r="K695" s="5"/>
      <c r="L695" s="167" t="str">
        <f t="shared" si="58"/>
        <v/>
      </c>
      <c r="M695" s="5" t="e">
        <f t="shared" si="57"/>
        <v>#N/A</v>
      </c>
      <c r="N695" s="3" t="str">
        <f t="shared" si="56"/>
        <v/>
      </c>
    </row>
    <row r="696" spans="1:14" x14ac:dyDescent="0.2">
      <c r="A696" s="166"/>
      <c r="B696" s="204" t="e">
        <f>VLOOKUP(A696,Adr!A:B,2,FALSE)</f>
        <v>#N/A</v>
      </c>
      <c r="C696" s="196"/>
      <c r="D696" s="187"/>
      <c r="E696" s="173"/>
      <c r="F696" s="166"/>
      <c r="G696" s="169"/>
      <c r="H696" s="169"/>
      <c r="I696" s="192"/>
      <c r="J696" s="167"/>
      <c r="K696" s="5"/>
      <c r="L696" s="167" t="str">
        <f t="shared" si="58"/>
        <v/>
      </c>
      <c r="M696" s="5" t="e">
        <f t="shared" si="57"/>
        <v>#N/A</v>
      </c>
      <c r="N696" s="3" t="str">
        <f t="shared" si="56"/>
        <v/>
      </c>
    </row>
    <row r="697" spans="1:14" x14ac:dyDescent="0.2">
      <c r="A697" s="166"/>
      <c r="B697" s="204" t="e">
        <f>VLOOKUP(A697,Adr!A:B,2,FALSE)</f>
        <v>#N/A</v>
      </c>
      <c r="C697" s="196"/>
      <c r="D697" s="187"/>
      <c r="E697" s="173"/>
      <c r="F697" s="166"/>
      <c r="G697" s="169"/>
      <c r="H697" s="169"/>
      <c r="I697" s="192"/>
      <c r="J697" s="167"/>
      <c r="K697" s="5"/>
      <c r="L697" s="167" t="str">
        <f t="shared" si="58"/>
        <v/>
      </c>
      <c r="M697" s="5" t="e">
        <f t="shared" si="57"/>
        <v>#N/A</v>
      </c>
      <c r="N697" s="3" t="str">
        <f t="shared" si="56"/>
        <v/>
      </c>
    </row>
    <row r="698" spans="1:14" x14ac:dyDescent="0.2">
      <c r="A698" s="166"/>
      <c r="B698" s="204" t="e">
        <f>VLOOKUP(A698,Adr!A:B,2,FALSE)</f>
        <v>#N/A</v>
      </c>
      <c r="C698" s="196"/>
      <c r="D698" s="187"/>
      <c r="E698" s="173"/>
      <c r="F698" s="166"/>
      <c r="G698" s="169"/>
      <c r="H698" s="169"/>
      <c r="I698" s="192"/>
      <c r="J698" s="167"/>
      <c r="K698" s="5"/>
      <c r="L698" s="167" t="str">
        <f t="shared" si="58"/>
        <v/>
      </c>
      <c r="M698" s="5" t="e">
        <f t="shared" si="57"/>
        <v>#N/A</v>
      </c>
      <c r="N698" s="3" t="str">
        <f t="shared" si="56"/>
        <v/>
      </c>
    </row>
    <row r="699" spans="1:14" x14ac:dyDescent="0.2">
      <c r="A699" s="166"/>
      <c r="B699" s="204" t="e">
        <f>VLOOKUP(A699,Adr!A:B,2,FALSE)</f>
        <v>#N/A</v>
      </c>
      <c r="C699" s="190"/>
      <c r="D699" s="172"/>
      <c r="E699" s="173"/>
      <c r="F699" s="166"/>
      <c r="G699" s="169"/>
      <c r="H699" s="169"/>
      <c r="I699" s="192"/>
      <c r="J699" s="167"/>
      <c r="K699" s="5"/>
      <c r="L699" s="167" t="str">
        <f t="shared" si="58"/>
        <v/>
      </c>
      <c r="M699" s="5" t="e">
        <f t="shared" si="57"/>
        <v>#N/A</v>
      </c>
      <c r="N699" s="3" t="str">
        <f t="shared" si="56"/>
        <v/>
      </c>
    </row>
    <row r="700" spans="1:14" x14ac:dyDescent="0.2">
      <c r="A700" s="198"/>
      <c r="B700" s="204" t="e">
        <f>VLOOKUP(A700,Adr!A:B,2,FALSE)</f>
        <v>#N/A</v>
      </c>
      <c r="C700" s="169"/>
      <c r="D700" s="172"/>
      <c r="E700" s="173"/>
      <c r="F700" s="166"/>
      <c r="G700" s="169"/>
      <c r="H700" s="169"/>
      <c r="I700" s="192"/>
      <c r="J700" s="167"/>
      <c r="K700" s="5"/>
      <c r="L700" s="167" t="str">
        <f t="shared" si="58"/>
        <v/>
      </c>
      <c r="M700" s="5" t="e">
        <f t="shared" si="57"/>
        <v>#N/A</v>
      </c>
      <c r="N700" s="3" t="str">
        <f t="shared" si="56"/>
        <v/>
      </c>
    </row>
    <row r="701" spans="1:14" x14ac:dyDescent="0.2">
      <c r="A701" s="166"/>
      <c r="B701" s="204" t="e">
        <f>VLOOKUP(A701,Adr!A:B,2,FALSE)</f>
        <v>#N/A</v>
      </c>
      <c r="C701" s="196"/>
      <c r="D701" s="187"/>
      <c r="E701" s="173"/>
      <c r="F701" s="166"/>
      <c r="G701" s="169"/>
      <c r="H701" s="169"/>
      <c r="I701" s="192"/>
      <c r="J701" s="167"/>
      <c r="K701" s="5"/>
      <c r="L701" s="167" t="str">
        <f t="shared" si="58"/>
        <v/>
      </c>
      <c r="M701" s="5" t="e">
        <f t="shared" si="57"/>
        <v>#N/A</v>
      </c>
      <c r="N701" s="3" t="str">
        <f t="shared" si="56"/>
        <v/>
      </c>
    </row>
    <row r="702" spans="1:14" x14ac:dyDescent="0.2">
      <c r="A702" s="166"/>
      <c r="B702" s="204" t="e">
        <f>VLOOKUP(A702,Adr!A:B,2,FALSE)</f>
        <v>#N/A</v>
      </c>
      <c r="C702" s="196"/>
      <c r="D702" s="187"/>
      <c r="E702" s="173"/>
      <c r="F702" s="166"/>
      <c r="G702" s="169"/>
      <c r="H702" s="169"/>
      <c r="I702" s="192"/>
      <c r="J702" s="167"/>
      <c r="K702" s="5"/>
      <c r="L702" s="167" t="str">
        <f t="shared" si="58"/>
        <v/>
      </c>
      <c r="M702" s="5" t="e">
        <f t="shared" si="57"/>
        <v>#N/A</v>
      </c>
      <c r="N702" s="3" t="str">
        <f t="shared" si="56"/>
        <v/>
      </c>
    </row>
    <row r="703" spans="1:14" x14ac:dyDescent="0.2">
      <c r="A703" s="202"/>
      <c r="B703" s="204" t="e">
        <f>VLOOKUP(A703,Adr!A:B,2,FALSE)</f>
        <v>#N/A</v>
      </c>
      <c r="C703" s="169"/>
      <c r="D703" s="172"/>
      <c r="E703" s="173"/>
      <c r="F703" s="166"/>
      <c r="G703" s="169"/>
      <c r="H703" s="169"/>
      <c r="I703" s="192"/>
      <c r="J703" s="167"/>
      <c r="K703" s="5"/>
      <c r="L703" s="167" t="str">
        <f t="shared" si="58"/>
        <v/>
      </c>
      <c r="M703" s="5" t="e">
        <f t="shared" si="57"/>
        <v>#N/A</v>
      </c>
      <c r="N703" s="3" t="str">
        <f t="shared" si="56"/>
        <v/>
      </c>
    </row>
    <row r="704" spans="1:14" x14ac:dyDescent="0.2">
      <c r="A704" s="166"/>
      <c r="B704" s="204" t="e">
        <f>VLOOKUP(A704,Adr!A:B,2,FALSE)</f>
        <v>#N/A</v>
      </c>
      <c r="C704" s="190"/>
      <c r="D704" s="172"/>
      <c r="E704" s="173"/>
      <c r="F704" s="166"/>
      <c r="G704" s="169"/>
      <c r="H704" s="169"/>
      <c r="I704" s="192"/>
      <c r="J704" s="167"/>
      <c r="K704" s="5"/>
      <c r="L704" s="167" t="str">
        <f t="shared" si="58"/>
        <v/>
      </c>
      <c r="M704" s="5" t="e">
        <f t="shared" si="57"/>
        <v>#N/A</v>
      </c>
      <c r="N704" s="3" t="str">
        <f t="shared" si="56"/>
        <v/>
      </c>
    </row>
    <row r="705" spans="1:14" x14ac:dyDescent="0.2">
      <c r="A705" s="166"/>
      <c r="B705" s="204" t="e">
        <f>VLOOKUP(A705,Adr!A:B,2,FALSE)</f>
        <v>#N/A</v>
      </c>
      <c r="C705" s="196"/>
      <c r="D705" s="187"/>
      <c r="E705" s="173"/>
      <c r="F705" s="166"/>
      <c r="G705" s="169"/>
      <c r="H705" s="169"/>
      <c r="I705" s="192"/>
      <c r="J705" s="167"/>
      <c r="K705" s="5"/>
      <c r="L705" s="167" t="str">
        <f t="shared" si="58"/>
        <v/>
      </c>
      <c r="M705" s="5" t="e">
        <f t="shared" si="57"/>
        <v>#N/A</v>
      </c>
      <c r="N705" s="3" t="str">
        <f t="shared" si="56"/>
        <v/>
      </c>
    </row>
    <row r="706" spans="1:14" x14ac:dyDescent="0.2">
      <c r="A706" s="166"/>
      <c r="B706" s="204" t="e">
        <f>VLOOKUP(A706,Adr!A:B,2,FALSE)</f>
        <v>#N/A</v>
      </c>
      <c r="C706" s="190"/>
      <c r="D706" s="172"/>
      <c r="E706" s="173"/>
      <c r="F706" s="166"/>
      <c r="G706" s="169"/>
      <c r="H706" s="169"/>
      <c r="I706" s="192"/>
      <c r="J706" s="167"/>
      <c r="K706" s="5"/>
      <c r="L706" s="167" t="str">
        <f t="shared" si="58"/>
        <v/>
      </c>
      <c r="M706" s="5" t="e">
        <f t="shared" si="57"/>
        <v>#N/A</v>
      </c>
      <c r="N706" s="3" t="str">
        <f t="shared" si="56"/>
        <v/>
      </c>
    </row>
    <row r="707" spans="1:14" x14ac:dyDescent="0.2">
      <c r="A707" s="166"/>
      <c r="B707" s="204" t="e">
        <f>VLOOKUP(A707,Adr!A:B,2,FALSE)</f>
        <v>#N/A</v>
      </c>
      <c r="C707" s="190"/>
      <c r="D707" s="172"/>
      <c r="E707" s="173"/>
      <c r="F707" s="166"/>
      <c r="G707" s="169"/>
      <c r="H707" s="169"/>
      <c r="I707" s="192"/>
      <c r="J707" s="167"/>
      <c r="K707" s="5"/>
      <c r="L707" s="167" t="str">
        <f t="shared" si="58"/>
        <v/>
      </c>
      <c r="M707" s="5" t="e">
        <f t="shared" si="57"/>
        <v>#N/A</v>
      </c>
      <c r="N707" s="3" t="str">
        <f t="shared" si="56"/>
        <v/>
      </c>
    </row>
    <row r="708" spans="1:14" x14ac:dyDescent="0.2">
      <c r="A708" s="166"/>
      <c r="B708" s="204" t="e">
        <f>VLOOKUP(A708,Adr!A:B,2,FALSE)</f>
        <v>#N/A</v>
      </c>
      <c r="C708" s="196"/>
      <c r="D708" s="187"/>
      <c r="E708" s="173"/>
      <c r="F708" s="166"/>
      <c r="G708" s="169"/>
      <c r="H708" s="169"/>
      <c r="I708" s="192"/>
      <c r="J708" s="167"/>
      <c r="K708" s="5"/>
      <c r="L708" s="167" t="str">
        <f t="shared" si="58"/>
        <v/>
      </c>
      <c r="M708" s="5" t="e">
        <f t="shared" si="57"/>
        <v>#N/A</v>
      </c>
      <c r="N708" s="3" t="str">
        <f t="shared" si="56"/>
        <v/>
      </c>
    </row>
    <row r="709" spans="1:14" x14ac:dyDescent="0.2">
      <c r="A709" s="166"/>
      <c r="B709" s="204" t="e">
        <f>VLOOKUP(A709,Adr!A:B,2,FALSE)</f>
        <v>#N/A</v>
      </c>
      <c r="C709" s="190"/>
      <c r="D709" s="172"/>
      <c r="E709" s="173"/>
      <c r="F709" s="166"/>
      <c r="G709" s="169"/>
      <c r="H709" s="169"/>
      <c r="I709" s="192"/>
      <c r="J709" s="167"/>
      <c r="K709" s="5"/>
      <c r="L709" s="167" t="str">
        <f t="shared" si="58"/>
        <v/>
      </c>
      <c r="M709" s="5" t="e">
        <f t="shared" si="57"/>
        <v>#N/A</v>
      </c>
      <c r="N709" s="3" t="str">
        <f t="shared" ref="N709:N772" si="59">+I709&amp;H709</f>
        <v/>
      </c>
    </row>
    <row r="710" spans="1:14" x14ac:dyDescent="0.2">
      <c r="A710" s="198"/>
      <c r="B710" s="204" t="e">
        <f>VLOOKUP(A710,Adr!A:B,2,FALSE)</f>
        <v>#N/A</v>
      </c>
      <c r="C710" s="169"/>
      <c r="D710" s="172"/>
      <c r="E710" s="173"/>
      <c r="F710" s="166"/>
      <c r="G710" s="169"/>
      <c r="H710" s="169"/>
      <c r="I710" s="192"/>
      <c r="J710" s="167"/>
      <c r="K710" s="5"/>
      <c r="L710" s="167" t="str">
        <f t="shared" si="58"/>
        <v/>
      </c>
      <c r="M710" s="5" t="e">
        <f t="shared" si="57"/>
        <v>#N/A</v>
      </c>
      <c r="N710" s="3" t="str">
        <f t="shared" si="59"/>
        <v/>
      </c>
    </row>
    <row r="711" spans="1:14" x14ac:dyDescent="0.2">
      <c r="A711" s="166"/>
      <c r="B711" s="204" t="e">
        <f>VLOOKUP(A711,Adr!A:B,2,FALSE)</f>
        <v>#N/A</v>
      </c>
      <c r="C711" s="169"/>
      <c r="D711" s="172"/>
      <c r="E711" s="173"/>
      <c r="F711" s="166"/>
      <c r="G711" s="169"/>
      <c r="H711" s="169"/>
      <c r="I711" s="192"/>
      <c r="J711" s="167"/>
      <c r="K711" s="5"/>
      <c r="L711" s="167" t="str">
        <f t="shared" si="58"/>
        <v/>
      </c>
      <c r="M711" s="5" t="e">
        <f t="shared" si="57"/>
        <v>#N/A</v>
      </c>
      <c r="N711" s="3" t="str">
        <f t="shared" si="59"/>
        <v/>
      </c>
    </row>
    <row r="712" spans="1:14" x14ac:dyDescent="0.2">
      <c r="A712" s="166"/>
      <c r="B712" s="204" t="e">
        <f>VLOOKUP(A712,Adr!A:B,2,FALSE)</f>
        <v>#N/A</v>
      </c>
      <c r="C712" s="185"/>
      <c r="D712" s="187"/>
      <c r="E712" s="173"/>
      <c r="F712" s="182"/>
      <c r="G712" s="185"/>
      <c r="H712" s="185"/>
      <c r="I712" s="192"/>
      <c r="J712" s="167"/>
      <c r="K712" s="5"/>
      <c r="L712" s="167" t="str">
        <f t="shared" si="58"/>
        <v/>
      </c>
      <c r="M712" s="5" t="e">
        <f t="shared" si="57"/>
        <v>#N/A</v>
      </c>
      <c r="N712" s="3" t="str">
        <f t="shared" si="59"/>
        <v/>
      </c>
    </row>
    <row r="713" spans="1:14" x14ac:dyDescent="0.2">
      <c r="A713" s="166"/>
      <c r="B713" s="204" t="e">
        <f>VLOOKUP(A713,Adr!A:B,2,FALSE)</f>
        <v>#N/A</v>
      </c>
      <c r="C713" s="185"/>
      <c r="D713" s="187"/>
      <c r="E713" s="173"/>
      <c r="F713" s="182"/>
      <c r="G713" s="185"/>
      <c r="H713" s="185"/>
      <c r="I713" s="192"/>
      <c r="J713" s="167"/>
      <c r="K713" s="5"/>
      <c r="L713" s="167" t="str">
        <f t="shared" si="58"/>
        <v/>
      </c>
      <c r="M713" s="5" t="e">
        <f t="shared" si="57"/>
        <v>#N/A</v>
      </c>
      <c r="N713" s="3" t="str">
        <f t="shared" si="59"/>
        <v/>
      </c>
    </row>
    <row r="714" spans="1:14" x14ac:dyDescent="0.2">
      <c r="A714" s="166"/>
      <c r="B714" s="204" t="e">
        <f>VLOOKUP(A714,Adr!A:B,2,FALSE)</f>
        <v>#N/A</v>
      </c>
      <c r="C714" s="169"/>
      <c r="D714" s="172"/>
      <c r="E714" s="173"/>
      <c r="F714" s="166"/>
      <c r="G714" s="169"/>
      <c r="H714" s="169"/>
      <c r="I714" s="192"/>
      <c r="J714" s="167"/>
      <c r="K714" s="5"/>
      <c r="L714" s="167" t="str">
        <f t="shared" si="58"/>
        <v/>
      </c>
      <c r="M714" s="5" t="e">
        <f t="shared" si="57"/>
        <v>#N/A</v>
      </c>
      <c r="N714" s="3" t="str">
        <f t="shared" si="59"/>
        <v/>
      </c>
    </row>
    <row r="715" spans="1:14" x14ac:dyDescent="0.2">
      <c r="A715" s="182"/>
      <c r="B715" s="204" t="e">
        <f>VLOOKUP(A715,Adr!A:B,2,FALSE)</f>
        <v>#N/A</v>
      </c>
      <c r="C715" s="185"/>
      <c r="D715" s="187"/>
      <c r="E715" s="173"/>
      <c r="F715" s="182"/>
      <c r="G715" s="169"/>
      <c r="H715" s="185"/>
      <c r="I715" s="192"/>
      <c r="J715" s="167"/>
      <c r="K715" s="5"/>
      <c r="L715" s="167" t="str">
        <f t="shared" si="58"/>
        <v/>
      </c>
      <c r="M715" s="5" t="e">
        <f t="shared" si="57"/>
        <v>#N/A</v>
      </c>
      <c r="N715" s="3" t="str">
        <f t="shared" si="59"/>
        <v/>
      </c>
    </row>
    <row r="716" spans="1:14" x14ac:dyDescent="0.2">
      <c r="A716" s="166"/>
      <c r="B716" s="204" t="e">
        <f>VLOOKUP(A716,Adr!A:B,2,FALSE)</f>
        <v>#N/A</v>
      </c>
      <c r="C716" s="185"/>
      <c r="D716" s="187"/>
      <c r="E716" s="173"/>
      <c r="F716" s="182"/>
      <c r="G716" s="185"/>
      <c r="H716" s="185"/>
      <c r="I716" s="192"/>
      <c r="J716" s="167"/>
      <c r="K716" s="5"/>
      <c r="L716" s="167" t="str">
        <f t="shared" si="58"/>
        <v/>
      </c>
      <c r="M716" s="5" t="e">
        <f t="shared" si="57"/>
        <v>#N/A</v>
      </c>
      <c r="N716" s="3" t="str">
        <f t="shared" si="59"/>
        <v/>
      </c>
    </row>
    <row r="717" spans="1:14" x14ac:dyDescent="0.2">
      <c r="A717" s="166"/>
      <c r="B717" s="204" t="e">
        <f>VLOOKUP(A717,Adr!A:B,2,FALSE)</f>
        <v>#N/A</v>
      </c>
      <c r="C717" s="190"/>
      <c r="D717" s="172"/>
      <c r="E717" s="173"/>
      <c r="F717" s="182"/>
      <c r="G717" s="185"/>
      <c r="H717" s="185"/>
      <c r="I717" s="167"/>
      <c r="J717" s="167"/>
      <c r="K717" s="5"/>
      <c r="L717" s="167" t="str">
        <f t="shared" si="58"/>
        <v/>
      </c>
      <c r="M717" s="5" t="e">
        <f t="shared" si="57"/>
        <v>#N/A</v>
      </c>
      <c r="N717" s="3" t="str">
        <f t="shared" si="59"/>
        <v/>
      </c>
    </row>
    <row r="718" spans="1:14" x14ac:dyDescent="0.2">
      <c r="A718" s="166"/>
      <c r="B718" s="204" t="e">
        <f>VLOOKUP(A718,Adr!A:B,2,FALSE)</f>
        <v>#N/A</v>
      </c>
      <c r="C718" s="190"/>
      <c r="D718" s="172"/>
      <c r="E718" s="173"/>
      <c r="F718" s="182"/>
      <c r="G718" s="185"/>
      <c r="H718" s="185"/>
      <c r="I718" s="167"/>
      <c r="J718" s="167"/>
      <c r="K718" s="5"/>
      <c r="L718" s="167" t="str">
        <f t="shared" si="58"/>
        <v/>
      </c>
      <c r="M718" s="5" t="e">
        <f t="shared" ref="M718:M786" si="60">B718&amp;F718&amp;H718&amp;C718</f>
        <v>#N/A</v>
      </c>
      <c r="N718" s="3" t="str">
        <f t="shared" si="59"/>
        <v/>
      </c>
    </row>
    <row r="719" spans="1:14" x14ac:dyDescent="0.2">
      <c r="A719" s="166"/>
      <c r="B719" s="204" t="e">
        <f>VLOOKUP(A719,Adr!A:B,2,FALSE)</f>
        <v>#N/A</v>
      </c>
      <c r="C719" s="196"/>
      <c r="D719" s="186"/>
      <c r="E719" s="173"/>
      <c r="F719" s="166"/>
      <c r="G719" s="169"/>
      <c r="H719" s="169"/>
      <c r="I719" s="167"/>
      <c r="J719" s="167"/>
      <c r="K719" s="5"/>
      <c r="L719" s="167" t="str">
        <f t="shared" si="58"/>
        <v/>
      </c>
      <c r="M719" s="5" t="e">
        <f t="shared" si="60"/>
        <v>#N/A</v>
      </c>
      <c r="N719" s="3" t="str">
        <f t="shared" si="59"/>
        <v/>
      </c>
    </row>
    <row r="720" spans="1:14" x14ac:dyDescent="0.2">
      <c r="A720" s="166"/>
      <c r="B720" s="204" t="e">
        <f>VLOOKUP(A720,Adr!A:B,2,FALSE)</f>
        <v>#N/A</v>
      </c>
      <c r="C720" s="196"/>
      <c r="D720" s="186"/>
      <c r="E720" s="173"/>
      <c r="F720" s="166"/>
      <c r="G720" s="169"/>
      <c r="H720" s="169"/>
      <c r="I720" s="167"/>
      <c r="J720" s="167"/>
      <c r="K720" s="5"/>
      <c r="L720" s="167" t="str">
        <f t="shared" si="58"/>
        <v/>
      </c>
      <c r="M720" s="5" t="e">
        <f t="shared" si="60"/>
        <v>#N/A</v>
      </c>
      <c r="N720" s="3" t="str">
        <f t="shared" si="59"/>
        <v/>
      </c>
    </row>
    <row r="721" spans="1:14" x14ac:dyDescent="0.2">
      <c r="A721" s="166"/>
      <c r="B721" s="204" t="e">
        <f>VLOOKUP(A721,Adr!A:B,2,FALSE)</f>
        <v>#N/A</v>
      </c>
      <c r="C721" s="190"/>
      <c r="D721" s="172"/>
      <c r="E721" s="173"/>
      <c r="F721" s="166"/>
      <c r="G721" s="169"/>
      <c r="H721" s="169"/>
      <c r="I721" s="192"/>
      <c r="J721" s="167"/>
      <c r="K721" s="5"/>
      <c r="L721" s="167" t="str">
        <f t="shared" si="58"/>
        <v/>
      </c>
      <c r="M721" s="5" t="e">
        <f t="shared" si="60"/>
        <v>#N/A</v>
      </c>
      <c r="N721" s="3" t="str">
        <f t="shared" si="59"/>
        <v/>
      </c>
    </row>
    <row r="722" spans="1:14" x14ac:dyDescent="0.2">
      <c r="A722" s="166"/>
      <c r="B722" s="204" t="e">
        <f>VLOOKUP(A722,Adr!A:B,2,FALSE)</f>
        <v>#N/A</v>
      </c>
      <c r="C722" s="185"/>
      <c r="D722" s="187"/>
      <c r="E722" s="173"/>
      <c r="F722" s="182"/>
      <c r="G722" s="185"/>
      <c r="H722" s="185"/>
      <c r="I722" s="192"/>
      <c r="J722" s="167"/>
      <c r="K722" s="5"/>
      <c r="L722" s="167" t="str">
        <f t="shared" si="58"/>
        <v/>
      </c>
      <c r="M722" s="5" t="e">
        <f t="shared" si="60"/>
        <v>#N/A</v>
      </c>
      <c r="N722" s="3" t="str">
        <f t="shared" si="59"/>
        <v/>
      </c>
    </row>
    <row r="723" spans="1:14" x14ac:dyDescent="0.2">
      <c r="A723" s="166"/>
      <c r="B723" s="204" t="e">
        <f>VLOOKUP(A723,Adr!A:B,2,FALSE)</f>
        <v>#N/A</v>
      </c>
      <c r="C723" s="185"/>
      <c r="D723" s="187"/>
      <c r="E723" s="173"/>
      <c r="F723" s="182"/>
      <c r="G723" s="185"/>
      <c r="H723" s="185"/>
      <c r="I723" s="192"/>
      <c r="J723" s="167"/>
      <c r="K723" s="5"/>
      <c r="L723" s="167" t="str">
        <f t="shared" si="58"/>
        <v/>
      </c>
      <c r="M723" s="5" t="e">
        <f t="shared" si="60"/>
        <v>#N/A</v>
      </c>
      <c r="N723" s="3" t="str">
        <f t="shared" si="59"/>
        <v/>
      </c>
    </row>
    <row r="724" spans="1:14" x14ac:dyDescent="0.2">
      <c r="A724" s="166"/>
      <c r="B724" s="204" t="e">
        <f>VLOOKUP(A724,Adr!A:B,2,FALSE)</f>
        <v>#N/A</v>
      </c>
      <c r="C724" s="190"/>
      <c r="D724" s="172"/>
      <c r="E724" s="173"/>
      <c r="F724" s="182"/>
      <c r="G724" s="185"/>
      <c r="H724" s="185"/>
      <c r="I724" s="167"/>
      <c r="J724" s="167"/>
      <c r="K724" s="5"/>
      <c r="L724" s="167" t="str">
        <f t="shared" si="58"/>
        <v/>
      </c>
      <c r="M724" s="5" t="e">
        <f t="shared" si="60"/>
        <v>#N/A</v>
      </c>
      <c r="N724" s="3" t="str">
        <f t="shared" si="59"/>
        <v/>
      </c>
    </row>
    <row r="725" spans="1:14" x14ac:dyDescent="0.2">
      <c r="A725" s="166"/>
      <c r="B725" s="204" t="e">
        <f>VLOOKUP(A725,Adr!A:B,2,FALSE)</f>
        <v>#N/A</v>
      </c>
      <c r="C725" s="185"/>
      <c r="D725" s="187"/>
      <c r="E725" s="173"/>
      <c r="F725" s="182"/>
      <c r="G725" s="185"/>
      <c r="H725" s="185"/>
      <c r="I725" s="192"/>
      <c r="J725" s="167"/>
      <c r="K725" s="5"/>
      <c r="L725" s="167" t="str">
        <f t="shared" si="58"/>
        <v/>
      </c>
      <c r="M725" s="5" t="e">
        <f t="shared" si="60"/>
        <v>#N/A</v>
      </c>
      <c r="N725" s="3" t="str">
        <f t="shared" si="59"/>
        <v/>
      </c>
    </row>
    <row r="726" spans="1:14" x14ac:dyDescent="0.2">
      <c r="A726" s="166"/>
      <c r="B726" s="204" t="e">
        <f>VLOOKUP(A726,Adr!A:B,2,FALSE)</f>
        <v>#N/A</v>
      </c>
      <c r="C726" s="185"/>
      <c r="D726" s="187"/>
      <c r="E726" s="173"/>
      <c r="F726" s="182"/>
      <c r="G726" s="185"/>
      <c r="H726" s="185"/>
      <c r="I726" s="192"/>
      <c r="J726" s="167"/>
      <c r="K726" s="5"/>
      <c r="L726" s="167" t="str">
        <f t="shared" si="58"/>
        <v/>
      </c>
      <c r="M726" s="5" t="e">
        <f t="shared" si="60"/>
        <v>#N/A</v>
      </c>
      <c r="N726" s="3" t="str">
        <f t="shared" si="59"/>
        <v/>
      </c>
    </row>
    <row r="727" spans="1:14" x14ac:dyDescent="0.2">
      <c r="A727" s="166"/>
      <c r="B727" s="204" t="e">
        <f>VLOOKUP(A727,Adr!A:B,2,FALSE)</f>
        <v>#N/A</v>
      </c>
      <c r="C727" s="185"/>
      <c r="D727" s="187"/>
      <c r="E727" s="173"/>
      <c r="F727" s="182"/>
      <c r="G727" s="185"/>
      <c r="H727" s="185"/>
      <c r="I727" s="192"/>
      <c r="J727" s="167"/>
      <c r="K727" s="5"/>
      <c r="L727" s="167" t="str">
        <f t="shared" si="58"/>
        <v/>
      </c>
      <c r="M727" s="5" t="e">
        <f t="shared" si="60"/>
        <v>#N/A</v>
      </c>
      <c r="N727" s="3" t="str">
        <f t="shared" si="59"/>
        <v/>
      </c>
    </row>
    <row r="728" spans="1:14" x14ac:dyDescent="0.2">
      <c r="A728" s="166"/>
      <c r="B728" s="204" t="e">
        <f>VLOOKUP(A728,Adr!A:B,2,FALSE)</f>
        <v>#N/A</v>
      </c>
      <c r="C728" s="185"/>
      <c r="D728" s="187"/>
      <c r="E728" s="173"/>
      <c r="F728" s="182"/>
      <c r="G728" s="185"/>
      <c r="H728" s="185"/>
      <c r="I728" s="192"/>
      <c r="J728" s="167"/>
      <c r="K728" s="5"/>
      <c r="L728" s="167" t="str">
        <f t="shared" si="58"/>
        <v/>
      </c>
      <c r="M728" s="5" t="e">
        <f t="shared" si="60"/>
        <v>#N/A</v>
      </c>
      <c r="N728" s="3" t="str">
        <f t="shared" si="59"/>
        <v/>
      </c>
    </row>
    <row r="729" spans="1:14" x14ac:dyDescent="0.2">
      <c r="A729" s="166"/>
      <c r="B729" s="204" t="e">
        <f>VLOOKUP(A729,Adr!A:B,2,FALSE)</f>
        <v>#N/A</v>
      </c>
      <c r="C729" s="190"/>
      <c r="D729" s="172"/>
      <c r="E729" s="173"/>
      <c r="F729" s="182"/>
      <c r="G729" s="185"/>
      <c r="H729" s="185"/>
      <c r="I729" s="167"/>
      <c r="J729" s="167"/>
      <c r="K729" s="5"/>
      <c r="L729" s="167" t="str">
        <f t="shared" si="58"/>
        <v/>
      </c>
      <c r="M729" s="5" t="e">
        <f t="shared" si="60"/>
        <v>#N/A</v>
      </c>
      <c r="N729" s="3" t="str">
        <f t="shared" si="59"/>
        <v/>
      </c>
    </row>
    <row r="730" spans="1:14" x14ac:dyDescent="0.2">
      <c r="A730" s="166"/>
      <c r="B730" s="204" t="e">
        <f>VLOOKUP(A730,Adr!A:B,2,FALSE)</f>
        <v>#N/A</v>
      </c>
      <c r="C730" s="185"/>
      <c r="D730" s="187"/>
      <c r="E730" s="173"/>
      <c r="F730" s="182"/>
      <c r="G730" s="185"/>
      <c r="H730" s="185"/>
      <c r="I730" s="192"/>
      <c r="J730" s="167"/>
      <c r="K730" s="5"/>
      <c r="L730" s="167" t="str">
        <f t="shared" si="58"/>
        <v/>
      </c>
      <c r="M730" s="5" t="e">
        <f t="shared" si="60"/>
        <v>#N/A</v>
      </c>
      <c r="N730" s="3" t="str">
        <f t="shared" si="59"/>
        <v/>
      </c>
    </row>
    <row r="731" spans="1:14" x14ac:dyDescent="0.2">
      <c r="A731" s="166"/>
      <c r="B731" s="204" t="e">
        <f>VLOOKUP(A731,Adr!A:B,2,FALSE)</f>
        <v>#N/A</v>
      </c>
      <c r="C731" s="196"/>
      <c r="D731" s="186"/>
      <c r="E731" s="173"/>
      <c r="F731" s="166"/>
      <c r="G731" s="169"/>
      <c r="H731" s="169"/>
      <c r="I731" s="167"/>
      <c r="J731" s="167"/>
      <c r="K731" s="5"/>
      <c r="L731" s="167" t="str">
        <f t="shared" si="58"/>
        <v/>
      </c>
      <c r="M731" s="5" t="e">
        <f t="shared" si="60"/>
        <v>#N/A</v>
      </c>
      <c r="N731" s="3" t="str">
        <f t="shared" si="59"/>
        <v/>
      </c>
    </row>
    <row r="732" spans="1:14" x14ac:dyDescent="0.2">
      <c r="A732" s="166"/>
      <c r="B732" s="204" t="e">
        <f>VLOOKUP(A732,Adr!A:B,2,FALSE)</f>
        <v>#N/A</v>
      </c>
      <c r="C732" s="190"/>
      <c r="D732" s="172"/>
      <c r="E732" s="173"/>
      <c r="F732" s="166"/>
      <c r="G732" s="169"/>
      <c r="H732" s="169"/>
      <c r="I732" s="192"/>
      <c r="J732" s="167"/>
      <c r="K732" s="5"/>
      <c r="L732" s="167" t="str">
        <f t="shared" si="58"/>
        <v/>
      </c>
      <c r="M732" s="5" t="e">
        <f t="shared" si="60"/>
        <v>#N/A</v>
      </c>
      <c r="N732" s="3" t="str">
        <f t="shared" si="59"/>
        <v/>
      </c>
    </row>
    <row r="733" spans="1:14" x14ac:dyDescent="0.2">
      <c r="A733" s="166"/>
      <c r="B733" s="204" t="e">
        <f>VLOOKUP(A733,Adr!A:B,2,FALSE)</f>
        <v>#N/A</v>
      </c>
      <c r="C733" s="196"/>
      <c r="D733" s="187"/>
      <c r="E733" s="173"/>
      <c r="F733" s="166"/>
      <c r="G733" s="169"/>
      <c r="H733" s="169"/>
      <c r="I733" s="192"/>
      <c r="J733" s="167"/>
      <c r="K733" s="5"/>
      <c r="L733" s="167" t="str">
        <f t="shared" si="58"/>
        <v/>
      </c>
      <c r="M733" s="5" t="e">
        <f t="shared" si="60"/>
        <v>#N/A</v>
      </c>
      <c r="N733" s="3" t="str">
        <f t="shared" si="59"/>
        <v/>
      </c>
    </row>
    <row r="734" spans="1:14" x14ac:dyDescent="0.2">
      <c r="A734" s="166"/>
      <c r="B734" s="204" t="e">
        <f>VLOOKUP(A734,Adr!A:B,2,FALSE)</f>
        <v>#N/A</v>
      </c>
      <c r="C734" s="190"/>
      <c r="D734" s="172"/>
      <c r="E734" s="173"/>
      <c r="F734" s="182"/>
      <c r="G734" s="185"/>
      <c r="H734" s="185"/>
      <c r="I734" s="167"/>
      <c r="J734" s="167"/>
      <c r="K734" s="5"/>
      <c r="L734" s="167" t="str">
        <f t="shared" si="58"/>
        <v/>
      </c>
      <c r="M734" s="5" t="e">
        <f t="shared" si="60"/>
        <v>#N/A</v>
      </c>
      <c r="N734" s="3" t="str">
        <f t="shared" si="59"/>
        <v/>
      </c>
    </row>
    <row r="735" spans="1:14" x14ac:dyDescent="0.2">
      <c r="A735" s="166"/>
      <c r="B735" s="204" t="e">
        <f>VLOOKUP(A735,Adr!A:B,2,FALSE)</f>
        <v>#N/A</v>
      </c>
      <c r="C735" s="190"/>
      <c r="D735" s="172"/>
      <c r="E735" s="173"/>
      <c r="F735" s="182"/>
      <c r="G735" s="185"/>
      <c r="H735" s="185"/>
      <c r="I735" s="167"/>
      <c r="J735" s="167"/>
      <c r="K735" s="5"/>
      <c r="L735" s="167" t="str">
        <f t="shared" ref="L735:L786" si="61">A735&amp;G735&amp;H735</f>
        <v/>
      </c>
      <c r="M735" s="5" t="e">
        <f t="shared" si="60"/>
        <v>#N/A</v>
      </c>
      <c r="N735" s="3" t="str">
        <f t="shared" si="59"/>
        <v/>
      </c>
    </row>
    <row r="736" spans="1:14" x14ac:dyDescent="0.2">
      <c r="A736" s="166"/>
      <c r="B736" s="204" t="e">
        <f>VLOOKUP(A736,Adr!A:B,2,FALSE)</f>
        <v>#N/A</v>
      </c>
      <c r="C736" s="185"/>
      <c r="D736" s="187"/>
      <c r="E736" s="173"/>
      <c r="F736" s="182"/>
      <c r="G736" s="185"/>
      <c r="H736" s="185"/>
      <c r="I736" s="192"/>
      <c r="J736" s="167"/>
      <c r="K736" s="5"/>
      <c r="L736" s="167" t="str">
        <f t="shared" si="61"/>
        <v/>
      </c>
      <c r="M736" s="5" t="e">
        <f t="shared" si="60"/>
        <v>#N/A</v>
      </c>
      <c r="N736" s="3" t="str">
        <f t="shared" si="59"/>
        <v/>
      </c>
    </row>
    <row r="737" spans="1:14" x14ac:dyDescent="0.2">
      <c r="A737" s="166"/>
      <c r="B737" s="204" t="e">
        <f>VLOOKUP(A737,Adr!A:B,2,FALSE)</f>
        <v>#N/A</v>
      </c>
      <c r="C737" s="169"/>
      <c r="D737" s="172"/>
      <c r="E737" s="173"/>
      <c r="F737" s="166"/>
      <c r="G737" s="169"/>
      <c r="H737" s="169"/>
      <c r="I737" s="192"/>
      <c r="J737" s="167"/>
      <c r="K737" s="5"/>
      <c r="L737" s="167" t="str">
        <f t="shared" si="61"/>
        <v/>
      </c>
      <c r="M737" s="5" t="e">
        <f t="shared" si="60"/>
        <v>#N/A</v>
      </c>
      <c r="N737" s="3" t="str">
        <f t="shared" si="59"/>
        <v/>
      </c>
    </row>
    <row r="738" spans="1:14" x14ac:dyDescent="0.2">
      <c r="A738" s="166"/>
      <c r="B738" s="204" t="e">
        <f>VLOOKUP(A738,Adr!A:B,2,FALSE)</f>
        <v>#N/A</v>
      </c>
      <c r="C738" s="196"/>
      <c r="D738" s="186"/>
      <c r="E738" s="173"/>
      <c r="F738" s="166"/>
      <c r="G738" s="169"/>
      <c r="H738" s="169"/>
      <c r="I738" s="167"/>
      <c r="J738" s="167"/>
      <c r="K738" s="5"/>
      <c r="L738" s="167" t="str">
        <f t="shared" si="61"/>
        <v/>
      </c>
      <c r="M738" s="5" t="e">
        <f t="shared" si="60"/>
        <v>#N/A</v>
      </c>
      <c r="N738" s="3" t="str">
        <f t="shared" si="59"/>
        <v/>
      </c>
    </row>
    <row r="739" spans="1:14" x14ac:dyDescent="0.2">
      <c r="A739" s="166"/>
      <c r="B739" s="204" t="e">
        <f>VLOOKUP(A739,Adr!A:B,2,FALSE)</f>
        <v>#N/A</v>
      </c>
      <c r="C739" s="196"/>
      <c r="D739" s="186"/>
      <c r="E739" s="173"/>
      <c r="F739" s="166"/>
      <c r="G739" s="169"/>
      <c r="H739" s="169"/>
      <c r="I739" s="167"/>
      <c r="J739" s="167"/>
      <c r="K739" s="5"/>
      <c r="L739" s="167" t="str">
        <f t="shared" si="61"/>
        <v/>
      </c>
      <c r="M739" s="5" t="e">
        <f t="shared" si="60"/>
        <v>#N/A</v>
      </c>
      <c r="N739" s="3" t="str">
        <f t="shared" si="59"/>
        <v/>
      </c>
    </row>
    <row r="740" spans="1:14" x14ac:dyDescent="0.2">
      <c r="A740" s="182"/>
      <c r="B740" s="204" t="e">
        <f>VLOOKUP(A740,Adr!A:B,2,FALSE)</f>
        <v>#N/A</v>
      </c>
      <c r="C740" s="185"/>
      <c r="D740" s="187"/>
      <c r="E740" s="173"/>
      <c r="F740" s="182"/>
      <c r="G740" s="185"/>
      <c r="H740" s="185"/>
      <c r="I740" s="192"/>
      <c r="J740" s="167"/>
      <c r="K740" s="5"/>
      <c r="L740" s="167" t="str">
        <f t="shared" si="61"/>
        <v/>
      </c>
      <c r="M740" s="5" t="e">
        <f t="shared" si="60"/>
        <v>#N/A</v>
      </c>
      <c r="N740" s="3" t="str">
        <f t="shared" si="59"/>
        <v/>
      </c>
    </row>
    <row r="741" spans="1:14" x14ac:dyDescent="0.2">
      <c r="A741" s="202"/>
      <c r="B741" s="204" t="e">
        <f>VLOOKUP(A741,Adr!A:B,2,FALSE)</f>
        <v>#N/A</v>
      </c>
      <c r="C741" s="169"/>
      <c r="D741" s="172"/>
      <c r="E741" s="173"/>
      <c r="F741" s="166"/>
      <c r="G741" s="169"/>
      <c r="H741" s="169"/>
      <c r="I741" s="192"/>
      <c r="J741" s="167"/>
      <c r="K741" s="5"/>
      <c r="L741" s="167" t="str">
        <f t="shared" si="61"/>
        <v/>
      </c>
      <c r="M741" s="5" t="e">
        <f t="shared" si="60"/>
        <v>#N/A</v>
      </c>
      <c r="N741" s="3" t="str">
        <f t="shared" si="59"/>
        <v/>
      </c>
    </row>
    <row r="742" spans="1:14" x14ac:dyDescent="0.2">
      <c r="A742" s="166"/>
      <c r="B742" s="204" t="e">
        <f>VLOOKUP(A742,Adr!A:B,2,FALSE)</f>
        <v>#N/A</v>
      </c>
      <c r="C742" s="190"/>
      <c r="D742" s="172"/>
      <c r="E742" s="173"/>
      <c r="F742" s="166"/>
      <c r="G742" s="169"/>
      <c r="H742" s="169"/>
      <c r="I742" s="192"/>
      <c r="J742" s="167"/>
      <c r="K742" s="5"/>
      <c r="L742" s="167" t="str">
        <f t="shared" si="61"/>
        <v/>
      </c>
      <c r="M742" s="5" t="e">
        <f t="shared" si="60"/>
        <v>#N/A</v>
      </c>
      <c r="N742" s="3" t="str">
        <f t="shared" si="59"/>
        <v/>
      </c>
    </row>
    <row r="743" spans="1:14" x14ac:dyDescent="0.2">
      <c r="A743" s="198"/>
      <c r="B743" s="204" t="e">
        <f>VLOOKUP(A743,Adr!A:B,2,FALSE)</f>
        <v>#N/A</v>
      </c>
      <c r="C743" s="169"/>
      <c r="D743" s="172"/>
      <c r="E743" s="173"/>
      <c r="F743" s="166"/>
      <c r="G743" s="169"/>
      <c r="H743" s="169"/>
      <c r="I743" s="192"/>
      <c r="J743" s="167"/>
      <c r="K743" s="5"/>
      <c r="L743" s="167" t="str">
        <f t="shared" si="61"/>
        <v/>
      </c>
      <c r="M743" s="5" t="e">
        <f t="shared" si="60"/>
        <v>#N/A</v>
      </c>
      <c r="N743" s="3" t="str">
        <f t="shared" si="59"/>
        <v/>
      </c>
    </row>
    <row r="744" spans="1:14" x14ac:dyDescent="0.2">
      <c r="A744" s="198"/>
      <c r="B744" s="204" t="e">
        <f>VLOOKUP(A744,Adr!A:B,2,FALSE)</f>
        <v>#N/A</v>
      </c>
      <c r="C744" s="169"/>
      <c r="D744" s="172"/>
      <c r="E744" s="173"/>
      <c r="F744" s="166"/>
      <c r="G744" s="169"/>
      <c r="H744" s="169"/>
      <c r="I744" s="192"/>
      <c r="J744" s="167"/>
      <c r="K744" s="5"/>
      <c r="L744" s="167" t="str">
        <f t="shared" si="61"/>
        <v/>
      </c>
      <c r="M744" s="5" t="e">
        <f t="shared" si="60"/>
        <v>#N/A</v>
      </c>
      <c r="N744" s="3" t="str">
        <f t="shared" si="59"/>
        <v/>
      </c>
    </row>
    <row r="745" spans="1:14" x14ac:dyDescent="0.2">
      <c r="A745" s="182"/>
      <c r="B745" s="204" t="e">
        <f>VLOOKUP(A745,Adr!A:B,2,FALSE)</f>
        <v>#N/A</v>
      </c>
      <c r="C745" s="185"/>
      <c r="D745" s="187"/>
      <c r="E745" s="173"/>
      <c r="F745" s="182"/>
      <c r="G745" s="185"/>
      <c r="H745" s="185"/>
      <c r="I745" s="192"/>
      <c r="J745" s="167"/>
      <c r="K745" s="5"/>
      <c r="L745" s="167" t="str">
        <f t="shared" si="61"/>
        <v/>
      </c>
      <c r="M745" s="5" t="e">
        <f t="shared" si="60"/>
        <v>#N/A</v>
      </c>
      <c r="N745" s="3" t="str">
        <f t="shared" si="59"/>
        <v/>
      </c>
    </row>
    <row r="746" spans="1:14" x14ac:dyDescent="0.2">
      <c r="A746" s="166"/>
      <c r="B746" s="204" t="e">
        <f>VLOOKUP(A746,Adr!A:B,2,FALSE)</f>
        <v>#N/A</v>
      </c>
      <c r="C746" s="190"/>
      <c r="D746" s="172"/>
      <c r="E746" s="173"/>
      <c r="F746" s="182"/>
      <c r="G746" s="185"/>
      <c r="H746" s="185"/>
      <c r="I746" s="167"/>
      <c r="J746" s="167"/>
      <c r="K746" s="5"/>
      <c r="L746" s="167" t="str">
        <f t="shared" si="61"/>
        <v/>
      </c>
      <c r="M746" s="5" t="e">
        <f t="shared" si="60"/>
        <v>#N/A</v>
      </c>
      <c r="N746" s="3" t="str">
        <f t="shared" si="59"/>
        <v/>
      </c>
    </row>
    <row r="747" spans="1:14" x14ac:dyDescent="0.2">
      <c r="A747" s="166"/>
      <c r="B747" s="204" t="e">
        <f>VLOOKUP(A747,Adr!A:B,2,FALSE)</f>
        <v>#N/A</v>
      </c>
      <c r="C747" s="190"/>
      <c r="D747" s="172"/>
      <c r="E747" s="173"/>
      <c r="F747" s="182"/>
      <c r="G747" s="185"/>
      <c r="H747" s="185"/>
      <c r="I747" s="167"/>
      <c r="J747" s="167"/>
      <c r="K747" s="5"/>
      <c r="L747" s="167" t="str">
        <f t="shared" si="61"/>
        <v/>
      </c>
      <c r="M747" s="5" t="e">
        <f t="shared" si="60"/>
        <v>#N/A</v>
      </c>
      <c r="N747" s="3" t="str">
        <f t="shared" si="59"/>
        <v/>
      </c>
    </row>
    <row r="748" spans="1:14" x14ac:dyDescent="0.2">
      <c r="A748" s="166"/>
      <c r="B748" s="204" t="e">
        <f>VLOOKUP(A748,Adr!A:B,2,FALSE)</f>
        <v>#N/A</v>
      </c>
      <c r="C748" s="169"/>
      <c r="D748" s="172"/>
      <c r="E748" s="173"/>
      <c r="F748" s="166"/>
      <c r="G748" s="169"/>
      <c r="H748" s="169"/>
      <c r="I748" s="192"/>
      <c r="J748" s="167"/>
      <c r="K748" s="5"/>
      <c r="L748" s="167" t="str">
        <f t="shared" si="61"/>
        <v/>
      </c>
      <c r="M748" s="5" t="e">
        <f t="shared" si="60"/>
        <v>#N/A</v>
      </c>
      <c r="N748" s="3" t="str">
        <f t="shared" si="59"/>
        <v/>
      </c>
    </row>
    <row r="749" spans="1:14" x14ac:dyDescent="0.2">
      <c r="A749" s="166"/>
      <c r="B749" s="204" t="e">
        <f>VLOOKUP(A749,Adr!A:B,2,FALSE)</f>
        <v>#N/A</v>
      </c>
      <c r="C749" s="185"/>
      <c r="D749" s="187"/>
      <c r="E749" s="173"/>
      <c r="F749" s="182"/>
      <c r="G749" s="185"/>
      <c r="H749" s="185"/>
      <c r="I749" s="192"/>
      <c r="J749" s="167"/>
      <c r="K749" s="5"/>
      <c r="L749" s="167" t="str">
        <f t="shared" si="61"/>
        <v/>
      </c>
      <c r="M749" s="5" t="e">
        <f t="shared" si="60"/>
        <v>#N/A</v>
      </c>
      <c r="N749" s="3" t="str">
        <f t="shared" si="59"/>
        <v/>
      </c>
    </row>
    <row r="750" spans="1:14" x14ac:dyDescent="0.2">
      <c r="A750" s="166"/>
      <c r="B750" s="204" t="e">
        <f>VLOOKUP(A750,Adr!A:B,2,FALSE)</f>
        <v>#N/A</v>
      </c>
      <c r="C750" s="185"/>
      <c r="D750" s="187"/>
      <c r="E750" s="173"/>
      <c r="F750" s="182"/>
      <c r="G750" s="185"/>
      <c r="H750" s="185"/>
      <c r="I750" s="192"/>
      <c r="J750" s="167"/>
      <c r="K750" s="5"/>
      <c r="L750" s="167" t="str">
        <f t="shared" si="61"/>
        <v/>
      </c>
      <c r="M750" s="5" t="e">
        <f t="shared" si="60"/>
        <v>#N/A</v>
      </c>
      <c r="N750" s="3" t="str">
        <f t="shared" si="59"/>
        <v/>
      </c>
    </row>
    <row r="751" spans="1:14" x14ac:dyDescent="0.2">
      <c r="A751" s="166"/>
      <c r="B751" s="204" t="e">
        <f>VLOOKUP(A751,Adr!A:B,2,FALSE)</f>
        <v>#N/A</v>
      </c>
      <c r="C751" s="190"/>
      <c r="D751" s="172"/>
      <c r="E751" s="173"/>
      <c r="F751" s="182"/>
      <c r="G751" s="185"/>
      <c r="H751" s="185"/>
      <c r="I751" s="167"/>
      <c r="J751" s="167"/>
      <c r="K751" s="5"/>
      <c r="L751" s="167" t="str">
        <f t="shared" si="61"/>
        <v/>
      </c>
      <c r="M751" s="5" t="e">
        <f t="shared" si="60"/>
        <v>#N/A</v>
      </c>
      <c r="N751" s="3" t="str">
        <f t="shared" si="59"/>
        <v/>
      </c>
    </row>
    <row r="752" spans="1:14" x14ac:dyDescent="0.2">
      <c r="A752" s="182"/>
      <c r="B752" s="204" t="e">
        <f>VLOOKUP(A752,Adr!A:B,2,FALSE)</f>
        <v>#N/A</v>
      </c>
      <c r="C752" s="185"/>
      <c r="D752" s="187"/>
      <c r="E752" s="230"/>
      <c r="F752" s="182"/>
      <c r="G752" s="185"/>
      <c r="H752" s="185"/>
      <c r="I752" s="192"/>
      <c r="J752" s="167"/>
      <c r="K752" s="5"/>
      <c r="L752" s="167" t="str">
        <f t="shared" si="61"/>
        <v/>
      </c>
      <c r="M752" s="5" t="e">
        <f t="shared" si="60"/>
        <v>#N/A</v>
      </c>
      <c r="N752" s="3" t="str">
        <f t="shared" si="59"/>
        <v/>
      </c>
    </row>
    <row r="753" spans="1:14" x14ac:dyDescent="0.2">
      <c r="A753" s="182"/>
      <c r="B753" s="204" t="e">
        <f>VLOOKUP(A753,Adr!A:B,2,FALSE)</f>
        <v>#N/A</v>
      </c>
      <c r="C753" s="185"/>
      <c r="D753" s="187"/>
      <c r="E753" s="230"/>
      <c r="F753" s="182"/>
      <c r="G753" s="185"/>
      <c r="H753" s="185"/>
      <c r="I753" s="192"/>
      <c r="J753" s="167"/>
      <c r="K753" s="5"/>
      <c r="L753" s="167" t="str">
        <f t="shared" si="61"/>
        <v/>
      </c>
      <c r="M753" s="5" t="e">
        <f t="shared" si="60"/>
        <v>#N/A</v>
      </c>
      <c r="N753" s="3" t="str">
        <f t="shared" si="59"/>
        <v/>
      </c>
    </row>
    <row r="754" spans="1:14" x14ac:dyDescent="0.2">
      <c r="A754" s="182"/>
      <c r="B754" s="204" t="e">
        <f>VLOOKUP(A754,Adr!A:B,2,FALSE)</f>
        <v>#N/A</v>
      </c>
      <c r="C754" s="185"/>
      <c r="D754" s="187"/>
      <c r="E754" s="230"/>
      <c r="F754" s="182"/>
      <c r="G754" s="185"/>
      <c r="H754" s="185"/>
      <c r="I754" s="192"/>
      <c r="J754" s="167"/>
      <c r="K754" s="5"/>
      <c r="L754" s="167" t="str">
        <f t="shared" si="61"/>
        <v/>
      </c>
      <c r="M754" s="5" t="e">
        <f t="shared" si="60"/>
        <v>#N/A</v>
      </c>
      <c r="N754" s="3" t="str">
        <f t="shared" si="59"/>
        <v/>
      </c>
    </row>
    <row r="755" spans="1:14" x14ac:dyDescent="0.2">
      <c r="A755" s="182"/>
      <c r="B755" s="204" t="e">
        <f>VLOOKUP(A755,Adr!A:B,2,FALSE)</f>
        <v>#N/A</v>
      </c>
      <c r="C755" s="185"/>
      <c r="D755" s="187"/>
      <c r="E755" s="230"/>
      <c r="F755" s="182"/>
      <c r="G755" s="185"/>
      <c r="H755" s="185"/>
      <c r="I755" s="192"/>
      <c r="J755" s="167"/>
      <c r="K755" s="5"/>
      <c r="L755" s="167" t="str">
        <f t="shared" si="61"/>
        <v/>
      </c>
      <c r="M755" s="5" t="e">
        <f t="shared" si="60"/>
        <v>#N/A</v>
      </c>
      <c r="N755" s="3" t="str">
        <f t="shared" si="59"/>
        <v/>
      </c>
    </row>
    <row r="756" spans="1:14" x14ac:dyDescent="0.2">
      <c r="A756" s="182"/>
      <c r="B756" s="204" t="e">
        <f>VLOOKUP(A756,Adr!A:B,2,FALSE)</f>
        <v>#N/A</v>
      </c>
      <c r="C756" s="185"/>
      <c r="D756" s="187"/>
      <c r="E756" s="230"/>
      <c r="F756" s="182"/>
      <c r="G756" s="185"/>
      <c r="H756" s="185"/>
      <c r="I756" s="192"/>
      <c r="J756" s="167"/>
      <c r="K756" s="5"/>
      <c r="L756" s="167" t="str">
        <f t="shared" si="61"/>
        <v/>
      </c>
      <c r="M756" s="5" t="e">
        <f t="shared" si="60"/>
        <v>#N/A</v>
      </c>
      <c r="N756" s="3" t="str">
        <f t="shared" si="59"/>
        <v/>
      </c>
    </row>
    <row r="757" spans="1:14" x14ac:dyDescent="0.2">
      <c r="A757" s="182"/>
      <c r="B757" s="204" t="e">
        <f>VLOOKUP(A757,Adr!A:B,2,FALSE)</f>
        <v>#N/A</v>
      </c>
      <c r="C757" s="185"/>
      <c r="D757" s="187"/>
      <c r="E757" s="230"/>
      <c r="F757" s="182"/>
      <c r="G757" s="185"/>
      <c r="H757" s="185"/>
      <c r="I757" s="192"/>
      <c r="J757" s="167"/>
      <c r="K757" s="5"/>
      <c r="L757" s="167" t="str">
        <f t="shared" si="61"/>
        <v/>
      </c>
      <c r="M757" s="5" t="e">
        <f t="shared" si="60"/>
        <v>#N/A</v>
      </c>
      <c r="N757" s="3" t="str">
        <f t="shared" si="59"/>
        <v/>
      </c>
    </row>
    <row r="758" spans="1:14" x14ac:dyDescent="0.2">
      <c r="A758" s="182"/>
      <c r="B758" s="204" t="e">
        <f>VLOOKUP(A758,Adr!A:B,2,FALSE)</f>
        <v>#N/A</v>
      </c>
      <c r="C758" s="185"/>
      <c r="D758" s="187"/>
      <c r="E758" s="230"/>
      <c r="F758" s="182"/>
      <c r="G758" s="185"/>
      <c r="H758" s="185"/>
      <c r="I758" s="192"/>
      <c r="J758" s="167"/>
      <c r="K758" s="5"/>
      <c r="L758" s="167" t="str">
        <f t="shared" si="61"/>
        <v/>
      </c>
      <c r="M758" s="5" t="e">
        <f t="shared" si="60"/>
        <v>#N/A</v>
      </c>
      <c r="N758" s="3" t="str">
        <f t="shared" si="59"/>
        <v/>
      </c>
    </row>
    <row r="759" spans="1:14" x14ac:dyDescent="0.2">
      <c r="A759" s="182"/>
      <c r="B759" s="204" t="e">
        <f>VLOOKUP(A759,Adr!A:B,2,FALSE)</f>
        <v>#N/A</v>
      </c>
      <c r="C759" s="185"/>
      <c r="D759" s="187"/>
      <c r="E759" s="230"/>
      <c r="F759" s="182"/>
      <c r="G759" s="185"/>
      <c r="H759" s="185"/>
      <c r="I759" s="192"/>
      <c r="J759" s="167"/>
      <c r="K759" s="5"/>
      <c r="L759" s="167" t="str">
        <f t="shared" si="61"/>
        <v/>
      </c>
      <c r="M759" s="5" t="e">
        <f t="shared" si="60"/>
        <v>#N/A</v>
      </c>
      <c r="N759" s="3" t="str">
        <f t="shared" si="59"/>
        <v/>
      </c>
    </row>
    <row r="760" spans="1:14" x14ac:dyDescent="0.2">
      <c r="A760" s="182"/>
      <c r="B760" s="204" t="e">
        <f>VLOOKUP(A760,Adr!A:B,2,FALSE)</f>
        <v>#N/A</v>
      </c>
      <c r="C760" s="185"/>
      <c r="D760" s="187"/>
      <c r="E760" s="230"/>
      <c r="F760" s="182"/>
      <c r="G760" s="185"/>
      <c r="H760" s="185"/>
      <c r="I760" s="192"/>
      <c r="J760" s="167"/>
      <c r="K760" s="5"/>
      <c r="L760" s="167" t="str">
        <f t="shared" si="61"/>
        <v/>
      </c>
      <c r="M760" s="5" t="e">
        <f t="shared" si="60"/>
        <v>#N/A</v>
      </c>
      <c r="N760" s="3" t="str">
        <f t="shared" si="59"/>
        <v/>
      </c>
    </row>
    <row r="761" spans="1:14" x14ac:dyDescent="0.2">
      <c r="A761" s="182"/>
      <c r="B761" s="204" t="e">
        <f>VLOOKUP(A761,Adr!A:B,2,FALSE)</f>
        <v>#N/A</v>
      </c>
      <c r="C761" s="185"/>
      <c r="D761" s="187"/>
      <c r="E761" s="230"/>
      <c r="F761" s="182"/>
      <c r="G761" s="185"/>
      <c r="H761" s="185"/>
      <c r="I761" s="192"/>
      <c r="J761" s="167"/>
      <c r="K761" s="5"/>
      <c r="L761" s="167" t="str">
        <f t="shared" si="61"/>
        <v/>
      </c>
      <c r="M761" s="5" t="e">
        <f t="shared" si="60"/>
        <v>#N/A</v>
      </c>
      <c r="N761" s="3" t="str">
        <f t="shared" si="59"/>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0"/>
        <v>#N/A</v>
      </c>
      <c r="N762" s="3" t="str">
        <f t="shared" si="59"/>
        <v/>
      </c>
    </row>
    <row r="763" spans="1:14" x14ac:dyDescent="0.2">
      <c r="A763" s="182"/>
      <c r="B763" s="204" t="e">
        <f>VLOOKUP(A763,Adr!A:B,2,FALSE)</f>
        <v>#N/A</v>
      </c>
      <c r="C763" s="185"/>
      <c r="D763" s="187"/>
      <c r="E763" s="230"/>
      <c r="F763" s="182"/>
      <c r="G763" s="185"/>
      <c r="H763" s="185"/>
      <c r="I763" s="192"/>
      <c r="J763" s="167"/>
      <c r="K763" s="5"/>
      <c r="L763" s="167" t="str">
        <f t="shared" si="61"/>
        <v/>
      </c>
      <c r="M763" s="5" t="e">
        <f t="shared" si="60"/>
        <v>#N/A</v>
      </c>
      <c r="N763" s="3" t="str">
        <f t="shared" si="59"/>
        <v/>
      </c>
    </row>
    <row r="764" spans="1:14" x14ac:dyDescent="0.2">
      <c r="A764" s="182"/>
      <c r="B764" s="204" t="e">
        <f>VLOOKUP(A764,Adr!A:B,2,FALSE)</f>
        <v>#N/A</v>
      </c>
      <c r="C764" s="185"/>
      <c r="D764" s="187"/>
      <c r="E764" s="230"/>
      <c r="F764" s="182"/>
      <c r="G764" s="185"/>
      <c r="H764" s="185"/>
      <c r="I764" s="192"/>
      <c r="J764" s="167"/>
      <c r="K764" s="5"/>
      <c r="L764" s="167" t="str">
        <f t="shared" si="61"/>
        <v/>
      </c>
      <c r="M764" s="5" t="e">
        <f t="shared" si="60"/>
        <v>#N/A</v>
      </c>
      <c r="N764" s="3" t="str">
        <f t="shared" si="59"/>
        <v/>
      </c>
    </row>
    <row r="765" spans="1:14" x14ac:dyDescent="0.2">
      <c r="A765" s="182"/>
      <c r="B765" s="204" t="e">
        <f>VLOOKUP(A765,Adr!A:B,2,FALSE)</f>
        <v>#N/A</v>
      </c>
      <c r="C765" s="185"/>
      <c r="D765" s="187"/>
      <c r="E765" s="230"/>
      <c r="F765" s="182"/>
      <c r="G765" s="185"/>
      <c r="H765" s="185"/>
      <c r="I765" s="192"/>
      <c r="J765" s="167"/>
      <c r="K765" s="5"/>
      <c r="L765" s="167" t="str">
        <f t="shared" si="61"/>
        <v/>
      </c>
      <c r="M765" s="5" t="e">
        <f t="shared" si="60"/>
        <v>#N/A</v>
      </c>
      <c r="N765" s="3" t="str">
        <f t="shared" si="59"/>
        <v/>
      </c>
    </row>
    <row r="766" spans="1:14" x14ac:dyDescent="0.2">
      <c r="A766" s="182"/>
      <c r="B766" s="204" t="e">
        <f>VLOOKUP(A766,Adr!A:B,2,FALSE)</f>
        <v>#N/A</v>
      </c>
      <c r="C766" s="185"/>
      <c r="D766" s="187"/>
      <c r="E766" s="230"/>
      <c r="F766" s="182"/>
      <c r="G766" s="185"/>
      <c r="H766" s="185"/>
      <c r="I766" s="192"/>
      <c r="J766" s="167"/>
      <c r="K766" s="5"/>
      <c r="L766" s="167" t="str">
        <f t="shared" si="61"/>
        <v/>
      </c>
      <c r="M766" s="5" t="e">
        <f t="shared" si="60"/>
        <v>#N/A</v>
      </c>
      <c r="N766" s="3" t="str">
        <f t="shared" si="59"/>
        <v/>
      </c>
    </row>
    <row r="767" spans="1:14" x14ac:dyDescent="0.2">
      <c r="A767" s="182"/>
      <c r="B767" s="204" t="e">
        <f>VLOOKUP(A767,Adr!A:B,2,FALSE)</f>
        <v>#N/A</v>
      </c>
      <c r="C767" s="185"/>
      <c r="D767" s="187"/>
      <c r="E767" s="230"/>
      <c r="F767" s="182"/>
      <c r="G767" s="185"/>
      <c r="H767" s="185"/>
      <c r="I767" s="192"/>
      <c r="J767" s="167"/>
      <c r="K767" s="5"/>
      <c r="L767" s="167" t="str">
        <f t="shared" si="61"/>
        <v/>
      </c>
      <c r="M767" s="5" t="e">
        <f t="shared" si="60"/>
        <v>#N/A</v>
      </c>
      <c r="N767" s="3" t="str">
        <f t="shared" si="59"/>
        <v/>
      </c>
    </row>
    <row r="768" spans="1:14" x14ac:dyDescent="0.2">
      <c r="A768" s="182"/>
      <c r="B768" s="204" t="e">
        <f>VLOOKUP(A768,Adr!A:B,2,FALSE)</f>
        <v>#N/A</v>
      </c>
      <c r="C768" s="185"/>
      <c r="D768" s="187"/>
      <c r="E768" s="230"/>
      <c r="F768" s="182"/>
      <c r="G768" s="185"/>
      <c r="H768" s="185"/>
      <c r="I768" s="192"/>
      <c r="J768" s="167"/>
      <c r="K768" s="5"/>
      <c r="L768" s="167" t="str">
        <f t="shared" si="61"/>
        <v/>
      </c>
      <c r="M768" s="5" t="e">
        <f t="shared" si="60"/>
        <v>#N/A</v>
      </c>
      <c r="N768" s="3" t="str">
        <f t="shared" si="59"/>
        <v/>
      </c>
    </row>
    <row r="769" spans="1:14" x14ac:dyDescent="0.2">
      <c r="A769" s="182"/>
      <c r="B769" s="204" t="e">
        <f>VLOOKUP(A769,Adr!A:B,2,FALSE)</f>
        <v>#N/A</v>
      </c>
      <c r="C769" s="185"/>
      <c r="D769" s="187"/>
      <c r="E769" s="230"/>
      <c r="F769" s="182"/>
      <c r="G769" s="185"/>
      <c r="H769" s="185"/>
      <c r="I769" s="192"/>
      <c r="J769" s="167"/>
      <c r="K769" s="5"/>
      <c r="L769" s="167" t="str">
        <f t="shared" si="61"/>
        <v/>
      </c>
      <c r="M769" s="5" t="e">
        <f t="shared" si="60"/>
        <v>#N/A</v>
      </c>
      <c r="N769" s="3" t="str">
        <f t="shared" si="59"/>
        <v/>
      </c>
    </row>
    <row r="770" spans="1:14" x14ac:dyDescent="0.2">
      <c r="A770" s="182"/>
      <c r="B770" s="204" t="e">
        <f>VLOOKUP(A770,Adr!A:B,2,FALSE)</f>
        <v>#N/A</v>
      </c>
      <c r="C770" s="185"/>
      <c r="D770" s="187"/>
      <c r="E770" s="230"/>
      <c r="F770" s="182"/>
      <c r="G770" s="185"/>
      <c r="H770" s="185"/>
      <c r="I770" s="192"/>
      <c r="J770" s="167"/>
      <c r="K770" s="5"/>
      <c r="L770" s="167" t="str">
        <f t="shared" si="61"/>
        <v/>
      </c>
      <c r="M770" s="5" t="e">
        <f t="shared" si="60"/>
        <v>#N/A</v>
      </c>
      <c r="N770" s="3" t="str">
        <f t="shared" si="59"/>
        <v/>
      </c>
    </row>
    <row r="771" spans="1:14" x14ac:dyDescent="0.2">
      <c r="A771" s="182"/>
      <c r="B771" s="204" t="e">
        <f>VLOOKUP(A771,Adr!A:B,2,FALSE)</f>
        <v>#N/A</v>
      </c>
      <c r="C771" s="185"/>
      <c r="D771" s="187"/>
      <c r="E771" s="230"/>
      <c r="F771" s="182"/>
      <c r="G771" s="185"/>
      <c r="H771" s="185"/>
      <c r="I771" s="192"/>
      <c r="J771" s="167"/>
      <c r="K771" s="5"/>
      <c r="L771" s="167" t="str">
        <f t="shared" si="61"/>
        <v/>
      </c>
      <c r="M771" s="5" t="e">
        <f t="shared" si="60"/>
        <v>#N/A</v>
      </c>
      <c r="N771" s="3" t="str">
        <f t="shared" si="59"/>
        <v/>
      </c>
    </row>
    <row r="772" spans="1:14" x14ac:dyDescent="0.2">
      <c r="A772" s="182"/>
      <c r="B772" s="204" t="e">
        <f>VLOOKUP(A772,Adr!A:B,2,FALSE)</f>
        <v>#N/A</v>
      </c>
      <c r="C772" s="185"/>
      <c r="D772" s="187"/>
      <c r="E772" s="230"/>
      <c r="F772" s="182"/>
      <c r="G772" s="185"/>
      <c r="H772" s="185"/>
      <c r="I772" s="192"/>
      <c r="J772" s="167"/>
      <c r="K772" s="5"/>
      <c r="L772" s="167" t="str">
        <f t="shared" si="61"/>
        <v/>
      </c>
      <c r="M772" s="5" t="e">
        <f t="shared" si="60"/>
        <v>#N/A</v>
      </c>
      <c r="N772" s="3" t="str">
        <f t="shared" si="59"/>
        <v/>
      </c>
    </row>
    <row r="773" spans="1:14" x14ac:dyDescent="0.2">
      <c r="A773" s="182"/>
      <c r="B773" s="204" t="e">
        <f>VLOOKUP(A773,Adr!A:B,2,FALSE)</f>
        <v>#N/A</v>
      </c>
      <c r="C773" s="185"/>
      <c r="D773" s="187"/>
      <c r="E773" s="230"/>
      <c r="F773" s="182"/>
      <c r="G773" s="185"/>
      <c r="H773" s="185"/>
      <c r="I773" s="192"/>
      <c r="J773" s="167"/>
      <c r="K773" s="5"/>
      <c r="L773" s="167" t="str">
        <f t="shared" si="61"/>
        <v/>
      </c>
      <c r="M773" s="5" t="e">
        <f t="shared" si="60"/>
        <v>#N/A</v>
      </c>
      <c r="N773" s="3" t="str">
        <f t="shared" ref="N773:N786" si="62">+I773&amp;H773</f>
        <v/>
      </c>
    </row>
    <row r="774" spans="1:14" x14ac:dyDescent="0.2">
      <c r="A774" s="182"/>
      <c r="B774" s="204" t="e">
        <f>VLOOKUP(A774,Adr!A:B,2,FALSE)</f>
        <v>#N/A</v>
      </c>
      <c r="C774" s="185"/>
      <c r="D774" s="187"/>
      <c r="E774" s="230"/>
      <c r="F774" s="182"/>
      <c r="G774" s="185"/>
      <c r="H774" s="185"/>
      <c r="I774" s="192"/>
      <c r="J774" s="167"/>
      <c r="K774" s="5"/>
      <c r="L774" s="167" t="str">
        <f t="shared" si="61"/>
        <v/>
      </c>
      <c r="M774" s="5" t="e">
        <f t="shared" si="60"/>
        <v>#N/A</v>
      </c>
      <c r="N774" s="3" t="str">
        <f t="shared" si="62"/>
        <v/>
      </c>
    </row>
    <row r="775" spans="1:14" x14ac:dyDescent="0.2">
      <c r="A775" s="182"/>
      <c r="B775" s="204" t="e">
        <f>VLOOKUP(A775,Adr!A:B,2,FALSE)</f>
        <v>#N/A</v>
      </c>
      <c r="C775" s="185"/>
      <c r="D775" s="187"/>
      <c r="E775" s="230"/>
      <c r="F775" s="182"/>
      <c r="G775" s="185"/>
      <c r="H775" s="185"/>
      <c r="I775" s="192"/>
      <c r="J775" s="167"/>
      <c r="K775" s="5"/>
      <c r="L775" s="167" t="str">
        <f t="shared" si="61"/>
        <v/>
      </c>
      <c r="M775" s="5" t="e">
        <f t="shared" si="60"/>
        <v>#N/A</v>
      </c>
      <c r="N775" s="3" t="str">
        <f t="shared" si="62"/>
        <v/>
      </c>
    </row>
    <row r="776" spans="1:14" x14ac:dyDescent="0.2">
      <c r="A776" s="166"/>
      <c r="B776" s="204" t="e">
        <f>VLOOKUP(A776,Adr!A:B,2,FALSE)</f>
        <v>#N/A</v>
      </c>
      <c r="C776" s="196"/>
      <c r="D776" s="186"/>
      <c r="E776" s="173"/>
      <c r="F776" s="166"/>
      <c r="G776" s="169"/>
      <c r="H776" s="169"/>
      <c r="I776" s="167"/>
      <c r="J776" s="167"/>
      <c r="K776" s="5"/>
      <c r="L776" s="167" t="str">
        <f t="shared" si="61"/>
        <v/>
      </c>
      <c r="M776" s="5" t="e">
        <f t="shared" si="60"/>
        <v>#N/A</v>
      </c>
      <c r="N776" s="3" t="str">
        <f t="shared" si="62"/>
        <v/>
      </c>
    </row>
    <row r="777" spans="1:14" x14ac:dyDescent="0.2">
      <c r="A777" s="166"/>
      <c r="B777" s="204" t="e">
        <f>VLOOKUP(A777,Adr!A:B,2,FALSE)</f>
        <v>#N/A</v>
      </c>
      <c r="C777" s="196"/>
      <c r="D777" s="186"/>
      <c r="E777" s="173"/>
      <c r="F777" s="166"/>
      <c r="G777" s="169"/>
      <c r="H777" s="169"/>
      <c r="I777" s="167"/>
      <c r="J777" s="167"/>
      <c r="K777" s="5"/>
      <c r="L777" s="167" t="str">
        <f t="shared" si="61"/>
        <v/>
      </c>
      <c r="M777" s="5" t="e">
        <f t="shared" si="60"/>
        <v>#N/A</v>
      </c>
      <c r="N777" s="3" t="str">
        <f t="shared" si="62"/>
        <v/>
      </c>
    </row>
    <row r="778" spans="1:14" x14ac:dyDescent="0.2">
      <c r="A778" s="166"/>
      <c r="B778" s="204" t="e">
        <f>VLOOKUP(A778,Adr!A:B,2,FALSE)</f>
        <v>#N/A</v>
      </c>
      <c r="C778" s="196"/>
      <c r="D778" s="186"/>
      <c r="E778" s="173"/>
      <c r="F778" s="166"/>
      <c r="G778" s="169"/>
      <c r="H778" s="169"/>
      <c r="I778" s="167"/>
      <c r="J778" s="167"/>
      <c r="K778" s="5"/>
      <c r="L778" s="167" t="str">
        <f t="shared" si="61"/>
        <v/>
      </c>
      <c r="M778" s="5" t="e">
        <f t="shared" si="60"/>
        <v>#N/A</v>
      </c>
      <c r="N778" s="3" t="str">
        <f t="shared" si="62"/>
        <v/>
      </c>
    </row>
    <row r="779" spans="1:14" x14ac:dyDescent="0.2">
      <c r="A779" s="166"/>
      <c r="B779" s="204" t="e">
        <f>VLOOKUP(A779,Adr!A:B,2,FALSE)</f>
        <v>#N/A</v>
      </c>
      <c r="C779" s="196"/>
      <c r="D779" s="186"/>
      <c r="E779" s="173"/>
      <c r="F779" s="166"/>
      <c r="G779" s="169"/>
      <c r="H779" s="169"/>
      <c r="I779" s="167"/>
      <c r="J779" s="167"/>
      <c r="K779" s="5"/>
      <c r="L779" s="167" t="str">
        <f t="shared" si="61"/>
        <v/>
      </c>
      <c r="M779" s="5" t="e">
        <f t="shared" si="60"/>
        <v>#N/A</v>
      </c>
      <c r="N779" s="3" t="str">
        <f t="shared" si="62"/>
        <v/>
      </c>
    </row>
    <row r="780" spans="1:14" x14ac:dyDescent="0.2">
      <c r="A780" s="182"/>
      <c r="B780" s="204" t="e">
        <f>VLOOKUP(A780,Adr!A:B,2,FALSE)</f>
        <v>#N/A</v>
      </c>
      <c r="C780" s="185"/>
      <c r="D780" s="187"/>
      <c r="E780" s="173"/>
      <c r="F780" s="182"/>
      <c r="G780" s="185"/>
      <c r="H780" s="185"/>
      <c r="I780" s="192"/>
      <c r="J780" s="167"/>
      <c r="K780" s="5"/>
      <c r="L780" s="167" t="str">
        <f t="shared" si="61"/>
        <v/>
      </c>
      <c r="M780" s="5" t="e">
        <f t="shared" si="60"/>
        <v>#N/A</v>
      </c>
      <c r="N780" s="3" t="str">
        <f t="shared" si="62"/>
        <v/>
      </c>
    </row>
    <row r="781" spans="1:14" x14ac:dyDescent="0.2">
      <c r="A781" s="166"/>
      <c r="B781" s="204" t="e">
        <f>VLOOKUP(A781,Adr!A:B,2,FALSE)</f>
        <v>#N/A</v>
      </c>
      <c r="C781" s="190"/>
      <c r="D781" s="172"/>
      <c r="E781" s="173"/>
      <c r="F781" s="182"/>
      <c r="G781" s="185"/>
      <c r="H781" s="185"/>
      <c r="I781" s="167"/>
      <c r="J781" s="167"/>
      <c r="K781" s="5"/>
      <c r="L781" s="167" t="str">
        <f t="shared" si="61"/>
        <v/>
      </c>
      <c r="M781" s="5" t="e">
        <f t="shared" si="60"/>
        <v>#N/A</v>
      </c>
      <c r="N781" s="3" t="str">
        <f t="shared" si="62"/>
        <v/>
      </c>
    </row>
    <row r="782" spans="1:14" x14ac:dyDescent="0.2">
      <c r="A782" s="166"/>
      <c r="B782" s="204" t="e">
        <f>VLOOKUP(A782,Adr!A:B,2,FALSE)</f>
        <v>#N/A</v>
      </c>
      <c r="C782" s="190"/>
      <c r="D782" s="172"/>
      <c r="E782" s="173"/>
      <c r="F782" s="182"/>
      <c r="G782" s="185"/>
      <c r="H782" s="185"/>
      <c r="I782" s="167"/>
      <c r="J782" s="167"/>
      <c r="K782" s="5"/>
      <c r="L782" s="167" t="str">
        <f t="shared" si="61"/>
        <v/>
      </c>
      <c r="M782" s="5" t="e">
        <f t="shared" si="60"/>
        <v>#N/A</v>
      </c>
      <c r="N782" s="3" t="str">
        <f t="shared" si="62"/>
        <v/>
      </c>
    </row>
    <row r="783" spans="1:14" x14ac:dyDescent="0.2">
      <c r="A783" s="166"/>
      <c r="B783" s="204" t="e">
        <f>VLOOKUP(A783,Adr!A:B,2,FALSE)</f>
        <v>#N/A</v>
      </c>
      <c r="C783" s="185"/>
      <c r="D783" s="187"/>
      <c r="E783" s="173"/>
      <c r="F783" s="182"/>
      <c r="G783" s="185"/>
      <c r="H783" s="185"/>
      <c r="I783" s="192"/>
      <c r="J783" s="167"/>
      <c r="K783" s="5"/>
      <c r="L783" s="167" t="str">
        <f t="shared" si="61"/>
        <v/>
      </c>
      <c r="M783" s="5" t="e">
        <f t="shared" si="60"/>
        <v>#N/A</v>
      </c>
      <c r="N783" s="3" t="str">
        <f t="shared" si="62"/>
        <v/>
      </c>
    </row>
    <row r="784" spans="1:14" x14ac:dyDescent="0.2">
      <c r="A784" s="166"/>
      <c r="B784" s="204" t="e">
        <f>VLOOKUP(A784,Adr!A:B,2,FALSE)</f>
        <v>#N/A</v>
      </c>
      <c r="C784" s="185"/>
      <c r="D784" s="187"/>
      <c r="E784" s="173"/>
      <c r="F784" s="182"/>
      <c r="G784" s="185"/>
      <c r="H784" s="185"/>
      <c r="I784" s="192"/>
      <c r="J784" s="167"/>
      <c r="K784" s="5"/>
      <c r="L784" s="167" t="str">
        <f t="shared" si="61"/>
        <v/>
      </c>
      <c r="M784" s="5" t="e">
        <f t="shared" si="60"/>
        <v>#N/A</v>
      </c>
      <c r="N784" s="3" t="str">
        <f t="shared" si="62"/>
        <v/>
      </c>
    </row>
    <row r="785" spans="1:14" x14ac:dyDescent="0.2">
      <c r="A785" s="166"/>
      <c r="B785" s="204" t="e">
        <f>VLOOKUP(A785,Adr!A:B,2,FALSE)</f>
        <v>#N/A</v>
      </c>
      <c r="C785" s="185"/>
      <c r="D785" s="187"/>
      <c r="E785" s="173"/>
      <c r="F785" s="182"/>
      <c r="G785" s="185"/>
      <c r="H785" s="185"/>
      <c r="I785" s="192"/>
      <c r="J785" s="167"/>
      <c r="K785" s="5"/>
      <c r="L785" s="167" t="str">
        <f t="shared" si="61"/>
        <v/>
      </c>
      <c r="M785" s="5" t="e">
        <f t="shared" si="60"/>
        <v>#N/A</v>
      </c>
      <c r="N785" s="3" t="str">
        <f t="shared" si="62"/>
        <v/>
      </c>
    </row>
    <row r="786" spans="1:14" x14ac:dyDescent="0.2">
      <c r="A786" s="182"/>
      <c r="B786" s="204" t="e">
        <f>VLOOKUP(A786,Adr!A:B,2,FALSE)</f>
        <v>#N/A</v>
      </c>
      <c r="C786" s="185"/>
      <c r="D786" s="187"/>
      <c r="E786" s="230"/>
      <c r="F786" s="182"/>
      <c r="G786" s="185"/>
      <c r="H786" s="185"/>
      <c r="I786" s="192"/>
      <c r="J786" s="167"/>
      <c r="K786" s="5"/>
      <c r="L786" s="167" t="str">
        <f t="shared" si="61"/>
        <v/>
      </c>
      <c r="M786" s="5" t="e">
        <f t="shared" si="60"/>
        <v>#N/A</v>
      </c>
      <c r="N786" s="3" t="str">
        <f t="shared" si="62"/>
        <v/>
      </c>
    </row>
    <row r="787" spans="1:14" x14ac:dyDescent="0.2">
      <c r="C787" s="196"/>
      <c r="G787" s="185"/>
      <c r="H787" s="185"/>
    </row>
    <row r="788" spans="1:14" x14ac:dyDescent="0.2">
      <c r="C788" s="196"/>
      <c r="G788" s="185"/>
      <c r="H788" s="185"/>
    </row>
    <row r="789" spans="1:14" x14ac:dyDescent="0.2">
      <c r="G789" s="185"/>
      <c r="H789" s="185"/>
    </row>
    <row r="790" spans="1:14" x14ac:dyDescent="0.2">
      <c r="G790" s="185"/>
      <c r="H790" s="185"/>
    </row>
    <row r="791" spans="1:14" x14ac:dyDescent="0.2">
      <c r="G791" s="185"/>
      <c r="H791" s="185"/>
    </row>
    <row r="792" spans="1:14" x14ac:dyDescent="0.2">
      <c r="G792" s="185"/>
      <c r="H792" s="185"/>
    </row>
  </sheetData>
  <sheetProtection sheet="1"/>
  <sortState xmlns:xlrd2="http://schemas.microsoft.com/office/spreadsheetml/2017/richdata2" ref="A2:N786">
    <sortCondition ref="B2:B786"/>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1054</v>
      </c>
      <c r="B1" s="2"/>
      <c r="C1" s="2" t="s">
        <v>335</v>
      </c>
      <c r="D1" s="2" t="s">
        <v>1219</v>
      </c>
      <c r="E1" s="2" t="s">
        <v>1220</v>
      </c>
      <c r="F1" s="2" t="s">
        <v>315</v>
      </c>
      <c r="G1" s="2" t="s">
        <v>1221</v>
      </c>
      <c r="H1" s="2"/>
      <c r="I1" s="2" t="s">
        <v>315</v>
      </c>
      <c r="J1" s="2" t="s">
        <v>1222</v>
      </c>
      <c r="K1" s="2"/>
      <c r="L1" s="2"/>
      <c r="M1" s="2"/>
      <c r="N1" s="2"/>
    </row>
    <row r="2" spans="1:14" x14ac:dyDescent="0.25">
      <c r="A2" t="s">
        <v>1223</v>
      </c>
      <c r="C2" t="s">
        <v>338</v>
      </c>
      <c r="D2" t="s">
        <v>1224</v>
      </c>
      <c r="E2">
        <v>1</v>
      </c>
      <c r="F2" t="s">
        <v>319</v>
      </c>
      <c r="G2" t="s">
        <v>1225</v>
      </c>
      <c r="I2" t="s">
        <v>317</v>
      </c>
      <c r="J2" t="s">
        <v>1226</v>
      </c>
    </row>
    <row r="3" spans="1:14" x14ac:dyDescent="0.25">
      <c r="A3" t="s">
        <v>1060</v>
      </c>
      <c r="C3" t="s">
        <v>340</v>
      </c>
      <c r="D3" t="s">
        <v>1227</v>
      </c>
      <c r="E3">
        <v>1</v>
      </c>
      <c r="F3" t="s">
        <v>319</v>
      </c>
      <c r="G3" t="s">
        <v>1225</v>
      </c>
      <c r="I3" t="s">
        <v>319</v>
      </c>
      <c r="J3" t="s">
        <v>320</v>
      </c>
    </row>
    <row r="4" spans="1:14" x14ac:dyDescent="0.25">
      <c r="A4" t="s">
        <v>1124</v>
      </c>
      <c r="C4" t="s">
        <v>342</v>
      </c>
      <c r="D4" t="s">
        <v>1228</v>
      </c>
      <c r="E4">
        <v>1</v>
      </c>
      <c r="F4" t="s">
        <v>319</v>
      </c>
      <c r="G4" t="s">
        <v>1225</v>
      </c>
      <c r="I4" t="s">
        <v>321</v>
      </c>
      <c r="J4" t="s">
        <v>322</v>
      </c>
    </row>
    <row r="5" spans="1:14" x14ac:dyDescent="0.25">
      <c r="A5" t="s">
        <v>1080</v>
      </c>
      <c r="C5" t="s">
        <v>344</v>
      </c>
      <c r="D5" t="s">
        <v>1229</v>
      </c>
      <c r="E5">
        <v>1</v>
      </c>
      <c r="F5" t="s">
        <v>319</v>
      </c>
      <c r="G5" t="s">
        <v>1225</v>
      </c>
      <c r="I5" t="s">
        <v>323</v>
      </c>
      <c r="J5" t="s">
        <v>324</v>
      </c>
    </row>
    <row r="6" spans="1:14" x14ac:dyDescent="0.25">
      <c r="A6" t="s">
        <v>1230</v>
      </c>
      <c r="C6" t="s">
        <v>346</v>
      </c>
      <c r="D6" t="s">
        <v>1231</v>
      </c>
      <c r="E6">
        <v>1</v>
      </c>
      <c r="F6" t="s">
        <v>319</v>
      </c>
      <c r="G6" t="s">
        <v>1225</v>
      </c>
      <c r="I6" t="s">
        <v>325</v>
      </c>
      <c r="J6" t="s">
        <v>1232</v>
      </c>
    </row>
    <row r="7" spans="1:14" x14ac:dyDescent="0.25">
      <c r="A7" t="s">
        <v>1233</v>
      </c>
      <c r="C7" t="s">
        <v>348</v>
      </c>
      <c r="D7" t="s">
        <v>1234</v>
      </c>
      <c r="E7">
        <v>2</v>
      </c>
      <c r="F7" t="s">
        <v>321</v>
      </c>
      <c r="G7" t="s">
        <v>1235</v>
      </c>
    </row>
    <row r="8" spans="1:14" x14ac:dyDescent="0.25">
      <c r="A8" t="s">
        <v>1088</v>
      </c>
      <c r="C8" t="s">
        <v>350</v>
      </c>
      <c r="D8" t="s">
        <v>1236</v>
      </c>
      <c r="E8">
        <v>3</v>
      </c>
      <c r="F8" t="s">
        <v>321</v>
      </c>
      <c r="G8" t="s">
        <v>1237</v>
      </c>
    </row>
    <row r="9" spans="1:14" x14ac:dyDescent="0.25">
      <c r="A9" t="s">
        <v>1238</v>
      </c>
      <c r="C9" t="s">
        <v>352</v>
      </c>
      <c r="D9" t="s">
        <v>1239</v>
      </c>
      <c r="E9">
        <v>3</v>
      </c>
      <c r="F9" t="s">
        <v>321</v>
      </c>
      <c r="G9" t="s">
        <v>1240</v>
      </c>
    </row>
    <row r="10" spans="1:14" x14ac:dyDescent="0.25">
      <c r="A10" t="s">
        <v>1162</v>
      </c>
      <c r="C10" t="s">
        <v>354</v>
      </c>
      <c r="D10" t="s">
        <v>1241</v>
      </c>
      <c r="E10">
        <v>4</v>
      </c>
      <c r="F10" t="s">
        <v>321</v>
      </c>
      <c r="G10" t="s">
        <v>1242</v>
      </c>
    </row>
    <row r="11" spans="1:14" x14ac:dyDescent="0.25">
      <c r="A11" t="s">
        <v>1164</v>
      </c>
      <c r="C11" t="s">
        <v>356</v>
      </c>
      <c r="D11" t="s">
        <v>1243</v>
      </c>
      <c r="E11">
        <v>4</v>
      </c>
      <c r="F11" t="s">
        <v>317</v>
      </c>
      <c r="G11" t="s">
        <v>1242</v>
      </c>
    </row>
    <row r="12" spans="1:14" x14ac:dyDescent="0.25">
      <c r="A12" t="s">
        <v>1126</v>
      </c>
      <c r="C12" t="s">
        <v>358</v>
      </c>
      <c r="D12" t="s">
        <v>1244</v>
      </c>
      <c r="E12">
        <v>4</v>
      </c>
      <c r="F12" t="s">
        <v>317</v>
      </c>
      <c r="G12" t="s">
        <v>1242</v>
      </c>
    </row>
    <row r="13" spans="1:14" x14ac:dyDescent="0.25">
      <c r="A13" t="s">
        <v>1166</v>
      </c>
      <c r="C13" t="s">
        <v>360</v>
      </c>
      <c r="D13" t="s">
        <v>1245</v>
      </c>
      <c r="E13">
        <v>4</v>
      </c>
      <c r="F13" t="s">
        <v>325</v>
      </c>
      <c r="G13" t="s">
        <v>1242</v>
      </c>
    </row>
    <row r="14" spans="1:14" x14ac:dyDescent="0.25">
      <c r="A14" t="s">
        <v>1062</v>
      </c>
      <c r="C14" t="s">
        <v>362</v>
      </c>
      <c r="D14" t="s">
        <v>1246</v>
      </c>
      <c r="E14">
        <v>4</v>
      </c>
      <c r="F14" t="s">
        <v>321</v>
      </c>
      <c r="G14" t="s">
        <v>1242</v>
      </c>
    </row>
    <row r="15" spans="1:14" x14ac:dyDescent="0.25">
      <c r="A15" t="s">
        <v>1064</v>
      </c>
      <c r="C15" t="s">
        <v>364</v>
      </c>
    </row>
    <row r="16" spans="1:14" x14ac:dyDescent="0.25">
      <c r="A16" t="s">
        <v>1128</v>
      </c>
      <c r="C16" t="s">
        <v>365</v>
      </c>
    </row>
    <row r="17" spans="1:3" x14ac:dyDescent="0.25">
      <c r="A17" t="s">
        <v>1090</v>
      </c>
      <c r="C17" t="s">
        <v>366</v>
      </c>
    </row>
    <row r="18" spans="1:3" x14ac:dyDescent="0.25">
      <c r="A18" t="s">
        <v>1130</v>
      </c>
      <c r="C18" t="s">
        <v>367</v>
      </c>
    </row>
    <row r="19" spans="1:3" x14ac:dyDescent="0.25">
      <c r="A19" t="s">
        <v>1132</v>
      </c>
      <c r="C19" t="s">
        <v>368</v>
      </c>
    </row>
    <row r="20" spans="1:3" x14ac:dyDescent="0.25">
      <c r="A20" t="s">
        <v>1168</v>
      </c>
      <c r="C20" t="s">
        <v>1247</v>
      </c>
    </row>
    <row r="21" spans="1:3" x14ac:dyDescent="0.25">
      <c r="A21" t="s">
        <v>1248</v>
      </c>
      <c r="C21" t="s">
        <v>1249</v>
      </c>
    </row>
    <row r="22" spans="1:3" x14ac:dyDescent="0.25">
      <c r="A22" t="s">
        <v>1250</v>
      </c>
      <c r="C22" t="s">
        <v>1251</v>
      </c>
    </row>
    <row r="23" spans="1:3" x14ac:dyDescent="0.25">
      <c r="A23" t="s">
        <v>1170</v>
      </c>
      <c r="C23" t="s">
        <v>1252</v>
      </c>
    </row>
    <row r="24" spans="1:3" x14ac:dyDescent="0.25">
      <c r="A24" t="s">
        <v>1253</v>
      </c>
      <c r="C24" t="s">
        <v>1254</v>
      </c>
    </row>
    <row r="25" spans="1:3" x14ac:dyDescent="0.25">
      <c r="A25" t="s">
        <v>1172</v>
      </c>
      <c r="C25" t="s">
        <v>1255</v>
      </c>
    </row>
    <row r="26" spans="1:3" x14ac:dyDescent="0.25">
      <c r="A26" t="s">
        <v>1134</v>
      </c>
      <c r="C26" t="s">
        <v>1256</v>
      </c>
    </row>
    <row r="27" spans="1:3" x14ac:dyDescent="0.25">
      <c r="A27" t="s">
        <v>1076</v>
      </c>
      <c r="C27" t="s">
        <v>1257</v>
      </c>
    </row>
    <row r="28" spans="1:3" x14ac:dyDescent="0.25">
      <c r="A28" t="s">
        <v>1094</v>
      </c>
    </row>
    <row r="29" spans="1:3" x14ac:dyDescent="0.25">
      <c r="A29" t="s">
        <v>1096</v>
      </c>
    </row>
    <row r="30" spans="1:3" x14ac:dyDescent="0.25">
      <c r="A30" t="s">
        <v>1174</v>
      </c>
    </row>
    <row r="31" spans="1:3" x14ac:dyDescent="0.25">
      <c r="A31" t="s">
        <v>1136</v>
      </c>
    </row>
    <row r="32" spans="1:3" x14ac:dyDescent="0.25">
      <c r="A32" t="s">
        <v>1176</v>
      </c>
    </row>
    <row r="33" spans="1:1" x14ac:dyDescent="0.25">
      <c r="A33" t="s">
        <v>1100</v>
      </c>
    </row>
    <row r="34" spans="1:1" x14ac:dyDescent="0.25">
      <c r="A34" t="s">
        <v>1178</v>
      </c>
    </row>
    <row r="35" spans="1:1" x14ac:dyDescent="0.25">
      <c r="A35" t="s">
        <v>1198</v>
      </c>
    </row>
    <row r="36" spans="1:1" x14ac:dyDescent="0.25">
      <c r="A36" t="s">
        <v>1102</v>
      </c>
    </row>
    <row r="37" spans="1:1" x14ac:dyDescent="0.25">
      <c r="A37" t="s">
        <v>1180</v>
      </c>
    </row>
    <row r="38" spans="1:1" x14ac:dyDescent="0.25">
      <c r="A38" t="s">
        <v>1258</v>
      </c>
    </row>
    <row r="39" spans="1:1" x14ac:dyDescent="0.25">
      <c r="A39" t="s">
        <v>1182</v>
      </c>
    </row>
    <row r="40" spans="1:1" x14ac:dyDescent="0.25">
      <c r="A40" t="s">
        <v>1216</v>
      </c>
    </row>
    <row r="41" spans="1:1" x14ac:dyDescent="0.25">
      <c r="A41" t="s">
        <v>1078</v>
      </c>
    </row>
    <row r="42" spans="1:1" x14ac:dyDescent="0.25">
      <c r="A42" t="s">
        <v>1140</v>
      </c>
    </row>
    <row r="43" spans="1:1" x14ac:dyDescent="0.25">
      <c r="A43" t="s">
        <v>1259</v>
      </c>
    </row>
    <row r="44" spans="1:1" x14ac:dyDescent="0.25">
      <c r="A44" t="s">
        <v>1260</v>
      </c>
    </row>
    <row r="45" spans="1:1" x14ac:dyDescent="0.25">
      <c r="A45" t="s">
        <v>1261</v>
      </c>
    </row>
    <row r="46" spans="1:1" x14ac:dyDescent="0.25">
      <c r="A46" t="s">
        <v>1184</v>
      </c>
    </row>
    <row r="47" spans="1:1" x14ac:dyDescent="0.25">
      <c r="A47" t="s">
        <v>1104</v>
      </c>
    </row>
    <row r="48" spans="1:1" x14ac:dyDescent="0.25">
      <c r="A48" t="s">
        <v>1144</v>
      </c>
    </row>
    <row r="49" spans="1:1" x14ac:dyDescent="0.25">
      <c r="A49" t="s">
        <v>1142</v>
      </c>
    </row>
    <row r="50" spans="1:1" x14ac:dyDescent="0.25">
      <c r="A50" t="s">
        <v>1218</v>
      </c>
    </row>
    <row r="51" spans="1:1" x14ac:dyDescent="0.25">
      <c r="A51" t="s">
        <v>1186</v>
      </c>
    </row>
    <row r="52" spans="1:1" x14ac:dyDescent="0.25">
      <c r="A52" t="s">
        <v>1106</v>
      </c>
    </row>
    <row r="53" spans="1:1" x14ac:dyDescent="0.25">
      <c r="A53" t="s">
        <v>1262</v>
      </c>
    </row>
    <row r="54" spans="1:1" x14ac:dyDescent="0.25">
      <c r="A54" t="s">
        <v>1188</v>
      </c>
    </row>
    <row r="55" spans="1:1" x14ac:dyDescent="0.25">
      <c r="A55" t="s">
        <v>1263</v>
      </c>
    </row>
    <row r="56" spans="1:1" x14ac:dyDescent="0.25">
      <c r="A56" t="s">
        <v>1110</v>
      </c>
    </row>
    <row r="57" spans="1:1" x14ac:dyDescent="0.25">
      <c r="A57" t="s">
        <v>1264</v>
      </c>
    </row>
    <row r="58" spans="1:1" x14ac:dyDescent="0.25">
      <c r="A58" t="s">
        <v>1214</v>
      </c>
    </row>
    <row r="59" spans="1:1" x14ac:dyDescent="0.25">
      <c r="A59" t="s">
        <v>1265</v>
      </c>
    </row>
    <row r="60" spans="1:1" x14ac:dyDescent="0.25">
      <c r="A60" t="s">
        <v>1190</v>
      </c>
    </row>
    <row r="61" spans="1:1" x14ac:dyDescent="0.25">
      <c r="A61" t="s">
        <v>1266</v>
      </c>
    </row>
    <row r="62" spans="1:1" x14ac:dyDescent="0.25">
      <c r="A62" t="s">
        <v>1192</v>
      </c>
    </row>
    <row r="63" spans="1:1" x14ac:dyDescent="0.25">
      <c r="A63" t="s">
        <v>1267</v>
      </c>
    </row>
    <row r="64" spans="1:1" x14ac:dyDescent="0.25">
      <c r="A64" t="s">
        <v>1112</v>
      </c>
    </row>
    <row r="65" spans="1:1" x14ac:dyDescent="0.25">
      <c r="A65" t="s">
        <v>1194</v>
      </c>
    </row>
    <row r="66" spans="1:1" x14ac:dyDescent="0.25">
      <c r="A66" t="s">
        <v>1146</v>
      </c>
    </row>
    <row r="67" spans="1:1" x14ac:dyDescent="0.25">
      <c r="A67" t="s">
        <v>1268</v>
      </c>
    </row>
    <row r="68" spans="1:1" x14ac:dyDescent="0.25">
      <c r="A68" t="s">
        <v>1196</v>
      </c>
    </row>
    <row r="69" spans="1:1" x14ac:dyDescent="0.25">
      <c r="A69" t="s">
        <v>1269</v>
      </c>
    </row>
    <row r="70" spans="1:1" x14ac:dyDescent="0.25">
      <c r="A70" t="s">
        <v>1270</v>
      </c>
    </row>
    <row r="71" spans="1:1" x14ac:dyDescent="0.25">
      <c r="A71" t="s">
        <v>1072</v>
      </c>
    </row>
    <row r="72" spans="1:1" x14ac:dyDescent="0.25">
      <c r="A72" t="s">
        <v>1114</v>
      </c>
    </row>
    <row r="73" spans="1:1" x14ac:dyDescent="0.25">
      <c r="A73" t="s">
        <v>1271</v>
      </c>
    </row>
    <row r="74" spans="1:1" x14ac:dyDescent="0.25">
      <c r="A74" t="s">
        <v>1116</v>
      </c>
    </row>
    <row r="75" spans="1:1" x14ac:dyDescent="0.25">
      <c r="A75" t="s">
        <v>1118</v>
      </c>
    </row>
    <row r="76" spans="1:1" x14ac:dyDescent="0.25">
      <c r="A76" t="s">
        <v>1148</v>
      </c>
    </row>
    <row r="77" spans="1:1" x14ac:dyDescent="0.25">
      <c r="A77" t="s">
        <v>1150</v>
      </c>
    </row>
    <row r="78" spans="1:1" x14ac:dyDescent="0.25">
      <c r="A78" t="s">
        <v>1272</v>
      </c>
    </row>
    <row r="79" spans="1:1" x14ac:dyDescent="0.25">
      <c r="A79" t="s">
        <v>1273</v>
      </c>
    </row>
    <row r="80" spans="1:1" x14ac:dyDescent="0.25">
      <c r="A80" t="s">
        <v>1152</v>
      </c>
    </row>
    <row r="81" spans="1:1" x14ac:dyDescent="0.25">
      <c r="A81" t="s">
        <v>1154</v>
      </c>
    </row>
    <row r="82" spans="1:1" x14ac:dyDescent="0.25">
      <c r="A82" t="s">
        <v>1212</v>
      </c>
    </row>
    <row r="83" spans="1:1" x14ac:dyDescent="0.25">
      <c r="A83" t="s">
        <v>1274</v>
      </c>
    </row>
    <row r="84" spans="1:1" x14ac:dyDescent="0.25">
      <c r="A84" t="s">
        <v>1200</v>
      </c>
    </row>
    <row r="85" spans="1:1" x14ac:dyDescent="0.25">
      <c r="A85" t="s">
        <v>1074</v>
      </c>
    </row>
    <row r="86" spans="1:1" x14ac:dyDescent="0.25">
      <c r="A86" t="s">
        <v>1084</v>
      </c>
    </row>
    <row r="87" spans="1:1" x14ac:dyDescent="0.25">
      <c r="A87" t="s">
        <v>1202</v>
      </c>
    </row>
    <row r="88" spans="1:1" x14ac:dyDescent="0.25">
      <c r="A88" t="s">
        <v>1156</v>
      </c>
    </row>
    <row r="89" spans="1:1" x14ac:dyDescent="0.25">
      <c r="A89" t="s">
        <v>1108</v>
      </c>
    </row>
    <row r="90" spans="1:1" x14ac:dyDescent="0.25">
      <c r="A90" t="s">
        <v>1120</v>
      </c>
    </row>
    <row r="91" spans="1:1" x14ac:dyDescent="0.25">
      <c r="A91" t="s">
        <v>1158</v>
      </c>
    </row>
    <row r="92" spans="1:1" x14ac:dyDescent="0.25">
      <c r="A92" t="s">
        <v>1204</v>
      </c>
    </row>
    <row r="93" spans="1:1" x14ac:dyDescent="0.25">
      <c r="A93" t="s">
        <v>1275</v>
      </c>
    </row>
    <row r="94" spans="1:1" x14ac:dyDescent="0.25">
      <c r="A94" t="s">
        <v>1206</v>
      </c>
    </row>
    <row r="95" spans="1:1" x14ac:dyDescent="0.25">
      <c r="A95" t="s">
        <v>1122</v>
      </c>
    </row>
    <row r="96" spans="1:1" x14ac:dyDescent="0.25">
      <c r="A96" t="s">
        <v>1208</v>
      </c>
    </row>
    <row r="97" spans="1:1" x14ac:dyDescent="0.25">
      <c r="A97" t="s">
        <v>1066</v>
      </c>
    </row>
    <row r="98" spans="1:1" x14ac:dyDescent="0.25">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x14ac:dyDescent="0.25">
      <c r="A1" s="370" t="str">
        <f>Spolu!C3&amp;", "&amp;Spolu!C6</f>
        <v>Slovenský atletický zväz, Olympijské námestie 14290/1, Bratislava, 831 04</v>
      </c>
      <c r="B1" s="370"/>
      <c r="C1" s="370"/>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71" t="s">
        <v>1276</v>
      </c>
      <c r="F3" s="372"/>
      <c r="N3" s="137" t="str">
        <f t="shared" si="0"/>
        <v>c - príspevok Slovenskému paralympijskému výboru</v>
      </c>
      <c r="O3" s="137" t="s">
        <v>342</v>
      </c>
      <c r="P3" s="137" t="s">
        <v>343</v>
      </c>
    </row>
    <row r="4" spans="1:16" ht="45.75" customHeight="1" x14ac:dyDescent="0.25">
      <c r="E4" s="372"/>
      <c r="F4" s="372"/>
      <c r="N4" s="137" t="str">
        <f t="shared" si="0"/>
        <v>d - príspevok športovcom top tímu</v>
      </c>
      <c r="O4" s="137" t="s">
        <v>344</v>
      </c>
      <c r="P4" s="137" t="s">
        <v>345</v>
      </c>
    </row>
    <row r="5" spans="1:16" ht="30.75" customHeight="1" x14ac:dyDescent="0.25">
      <c r="C5" s="138" t="s">
        <v>1277</v>
      </c>
      <c r="N5" s="137" t="str">
        <f t="shared" si="0"/>
        <v>e - rozvoj športov, ktoré nie sú uznanými podľa zákona č. 440/2015 Z. z.</v>
      </c>
      <c r="O5" s="137" t="s">
        <v>346</v>
      </c>
      <c r="P5" s="137" t="s">
        <v>351</v>
      </c>
    </row>
    <row r="6" spans="1:16" ht="31" x14ac:dyDescent="0.25">
      <c r="C6" s="138" t="s">
        <v>1278</v>
      </c>
      <c r="E6" s="140" t="s">
        <v>1279</v>
      </c>
      <c r="F6" s="149"/>
      <c r="N6" s="137" t="str">
        <f t="shared" si="0"/>
        <v>f - organizovanie významných a tradičných športových podujatí na území SR v roku 2020</v>
      </c>
      <c r="O6" s="137" t="s">
        <v>348</v>
      </c>
      <c r="P6" s="137" t="s">
        <v>1280</v>
      </c>
    </row>
    <row r="7" spans="1:16" x14ac:dyDescent="0.25">
      <c r="C7" s="138" t="s">
        <v>1281</v>
      </c>
      <c r="E7" s="140" t="s">
        <v>1282</v>
      </c>
      <c r="F7" s="150"/>
      <c r="N7" s="137" t="str">
        <f t="shared" si="0"/>
        <v>g - projekty školského, univerzitného športu a športu pre všetkých</v>
      </c>
      <c r="O7" s="137" t="s">
        <v>350</v>
      </c>
      <c r="P7" s="137" t="s">
        <v>1283</v>
      </c>
    </row>
    <row r="8" spans="1:16" x14ac:dyDescent="0.25">
      <c r="C8" s="138" t="s">
        <v>1284</v>
      </c>
      <c r="E8" s="140" t="s">
        <v>1285</v>
      </c>
      <c r="F8" s="151"/>
      <c r="N8" s="137" t="str">
        <f t="shared" si="0"/>
        <v>h - podpora a rozvoj turistických a cykloturistických trás</v>
      </c>
      <c r="O8" s="137" t="s">
        <v>352</v>
      </c>
      <c r="P8" s="137" t="s">
        <v>353</v>
      </c>
    </row>
    <row r="9" spans="1:16" x14ac:dyDescent="0.25">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25">
      <c r="N10" s="137" t="str">
        <f t="shared" si="0"/>
        <v>j - projekty pre popularizáciu pohybových aktivít detí, mládeže a seniorov</v>
      </c>
      <c r="O10" s="137" t="s">
        <v>356</v>
      </c>
      <c r="P10" s="137" t="s">
        <v>1288</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73" t="s">
        <v>1289</v>
      </c>
      <c r="B12" s="373"/>
      <c r="C12" s="37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1290</v>
      </c>
    </row>
    <row r="14" spans="1:16" ht="45" customHeight="1" x14ac:dyDescent="0.25">
      <c r="A14" s="37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4"/>
      <c r="C14" s="374"/>
      <c r="F14" s="141"/>
      <c r="N14" s="137" t="str">
        <f t="shared" si="0"/>
        <v>n - organizovanie významnej súťaže podľa § 55 ods. 1 písm. b)</v>
      </c>
      <c r="O14" s="137" t="s">
        <v>364</v>
      </c>
      <c r="P14" s="137" t="s">
        <v>1291</v>
      </c>
    </row>
    <row r="15" spans="1:16" ht="32.15" customHeight="1" thickBot="1" x14ac:dyDescent="0.3">
      <c r="A15" s="139" t="s">
        <v>1292</v>
      </c>
      <c r="B15" s="375" t="s">
        <v>1293</v>
      </c>
      <c r="C15" s="376"/>
      <c r="N15" s="137" t="str">
        <f t="shared" si="0"/>
        <v>o - účasť na významnej súťaži podľa § 3 písm. h) druhého až štvrtého bodu Zákona o športe vrátane prípravy na túto súťaž</v>
      </c>
      <c r="O15" s="137" t="s">
        <v>365</v>
      </c>
      <c r="P15" s="137" t="s">
        <v>1294</v>
      </c>
    </row>
    <row r="16" spans="1:16" x14ac:dyDescent="0.25">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25">
      <c r="A17" s="139" t="s">
        <v>1298</v>
      </c>
      <c r="B17" s="254" t="s">
        <v>1299</v>
      </c>
      <c r="C17" s="194"/>
      <c r="E17" s="147"/>
      <c r="F17" s="284"/>
      <c r="N17" s="137" t="str">
        <f t="shared" si="0"/>
        <v xml:space="preserve">q - </v>
      </c>
      <c r="O17" s="137" t="s">
        <v>367</v>
      </c>
    </row>
    <row r="18" spans="1:16" x14ac:dyDescent="0.25">
      <c r="B18" s="193" t="s">
        <v>1300</v>
      </c>
      <c r="C18" s="142" t="str">
        <f>Spolu!C4</f>
        <v>36063835</v>
      </c>
      <c r="E18" s="147" t="s">
        <v>1301</v>
      </c>
      <c r="F18" s="284">
        <v>421947749446</v>
      </c>
      <c r="N18" s="137" t="str">
        <f t="shared" si="0"/>
        <v xml:space="preserve">r - </v>
      </c>
      <c r="O18" s="137" t="s">
        <v>368</v>
      </c>
    </row>
    <row r="19" spans="1:16" x14ac:dyDescent="0.25">
      <c r="E19" s="147" t="s">
        <v>1302</v>
      </c>
      <c r="F19" s="284">
        <v>421947749756</v>
      </c>
    </row>
    <row r="20" spans="1:16" ht="16" thickBot="1" x14ac:dyDescent="0.3">
      <c r="A20" s="139" t="s">
        <v>396</v>
      </c>
      <c r="B20" s="143">
        <f>F6</f>
        <v>0</v>
      </c>
      <c r="E20" s="208"/>
      <c r="F20" s="285"/>
    </row>
    <row r="21" spans="1:16" ht="189" customHeight="1" x14ac:dyDescent="0.25">
      <c r="B21" s="211"/>
      <c r="C21" s="144"/>
    </row>
    <row r="22" spans="1:16" ht="39.75" customHeight="1" x14ac:dyDescent="0.25">
      <c r="B22" s="369" t="s">
        <v>1303</v>
      </c>
      <c r="C22" s="36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1304</v>
      </c>
    </row>
    <row r="29" spans="1:16" x14ac:dyDescent="0.25">
      <c r="N29" s="137" t="s">
        <v>1305</v>
      </c>
    </row>
    <row r="30" spans="1:16" x14ac:dyDescent="0.25">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70" t="str">
        <f>Spolu!C3&amp;", "&amp;Spolu!C6</f>
        <v>Slovenský atletický zväz, Olympijské námestie 14290/1, Bratislava, 831 04</v>
      </c>
      <c r="B1" s="370"/>
      <c r="C1" s="370"/>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71" t="s">
        <v>1276</v>
      </c>
      <c r="F3" s="372"/>
      <c r="N3" s="137" t="str">
        <f t="shared" si="0"/>
        <v>c - príspevok Slovenskému paralympijskému výboru</v>
      </c>
      <c r="O3" s="137" t="s">
        <v>342</v>
      </c>
      <c r="P3" s="137" t="str">
        <f>Spolu!B19</f>
        <v>príspevok Slovenskému paralympijskému výboru</v>
      </c>
    </row>
    <row r="4" spans="1:16" ht="45.75" customHeight="1" x14ac:dyDescent="0.25">
      <c r="E4" s="372"/>
      <c r="F4" s="372"/>
      <c r="N4" s="137" t="str">
        <f t="shared" si="0"/>
        <v>d - príspevok športovcom top tímu</v>
      </c>
      <c r="O4" s="137" t="s">
        <v>344</v>
      </c>
      <c r="P4" s="137" t="str">
        <f>Spolu!B20</f>
        <v>príspevok športovcom top tímu</v>
      </c>
    </row>
    <row r="5" spans="1:16" ht="30.75" customHeight="1" x14ac:dyDescent="0.25">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1" x14ac:dyDescent="0.25">
      <c r="C6" s="138" t="s">
        <v>1278</v>
      </c>
      <c r="E6" s="140" t="s">
        <v>1279</v>
      </c>
      <c r="F6" s="149"/>
      <c r="N6" s="137" t="str">
        <f t="shared" si="0"/>
        <v>f - plnenie úloh verejného záujmu v športe</v>
      </c>
      <c r="O6" s="137" t="s">
        <v>348</v>
      </c>
      <c r="P6" s="137" t="str">
        <f>Spolu!B22</f>
        <v>plnenie úloh verejného záujmu v športe</v>
      </c>
    </row>
    <row r="7" spans="1:16" x14ac:dyDescent="0.25">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73" t="s">
        <v>1308</v>
      </c>
      <c r="B12" s="373"/>
      <c r="C12" s="373"/>
      <c r="D12" s="138"/>
      <c r="E12" s="138"/>
      <c r="F12" s="195" t="s">
        <v>1309</v>
      </c>
      <c r="G12" s="138"/>
      <c r="N12" s="137" t="str">
        <f t="shared" si="0"/>
        <v>l - podpora zdravotne postihnutých športovcov</v>
      </c>
      <c r="O12" s="137" t="s">
        <v>360</v>
      </c>
      <c r="P12" s="137" t="str">
        <f>Spolu!B28</f>
        <v>podpora zdravotne postihnutých športovcov</v>
      </c>
    </row>
    <row r="13" spans="1:16" ht="55.4" customHeight="1" x14ac:dyDescent="0.25">
      <c r="A13" s="37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4"/>
      <c r="C13" s="374"/>
      <c r="F13" s="195" t="s">
        <v>1400</v>
      </c>
      <c r="N13" s="137" t="str">
        <f t="shared" si="0"/>
        <v>m - organizácia tradičných športových podujatí</v>
      </c>
      <c r="O13" s="137" t="s">
        <v>362</v>
      </c>
      <c r="P13" s="137" t="str">
        <f>Spolu!B29</f>
        <v>organizácia tradičných športových podujatí</v>
      </c>
    </row>
    <row r="14" spans="1:16" ht="34.4" customHeight="1" x14ac:dyDescent="0.25">
      <c r="A14" s="139" t="s">
        <v>1292</v>
      </c>
      <c r="B14" s="375" t="s">
        <v>1310</v>
      </c>
      <c r="C14" s="376"/>
      <c r="F14" s="313"/>
      <c r="N14" s="137" t="str">
        <f t="shared" si="0"/>
        <v xml:space="preserve">n - </v>
      </c>
      <c r="O14" s="137" t="s">
        <v>364</v>
      </c>
    </row>
    <row r="15" spans="1:16" ht="34.4" customHeight="1" x14ac:dyDescent="0.25">
      <c r="A15" s="139" t="s">
        <v>1311</v>
      </c>
      <c r="B15" s="375"/>
      <c r="C15" s="376"/>
      <c r="F15" s="378"/>
      <c r="N15" s="137" t="str">
        <f t="shared" si="0"/>
        <v xml:space="preserve">o - </v>
      </c>
      <c r="O15" s="137" t="s">
        <v>365</v>
      </c>
    </row>
    <row r="16" spans="1:16" x14ac:dyDescent="0.25">
      <c r="A16" s="139" t="s">
        <v>1295</v>
      </c>
      <c r="B16" s="142">
        <f>F8</f>
        <v>0</v>
      </c>
      <c r="C16" s="137"/>
      <c r="F16" s="378"/>
      <c r="N16" s="137" t="str">
        <f t="shared" si="0"/>
        <v xml:space="preserve">p - </v>
      </c>
      <c r="O16" s="137" t="s">
        <v>366</v>
      </c>
    </row>
    <row r="17" spans="1:16" ht="32.15" customHeight="1" x14ac:dyDescent="0.25">
      <c r="A17" s="139" t="s">
        <v>1298</v>
      </c>
      <c r="B17" s="142">
        <f>F9</f>
        <v>0</v>
      </c>
      <c r="C17" s="137"/>
      <c r="F17" s="378"/>
      <c r="N17" s="137" t="str">
        <f t="shared" si="0"/>
        <v xml:space="preserve">q - </v>
      </c>
      <c r="O17" s="137" t="s">
        <v>367</v>
      </c>
    </row>
    <row r="18" spans="1:16" ht="16" thickBot="1" x14ac:dyDescent="0.3">
      <c r="B18" s="193" t="s">
        <v>1312</v>
      </c>
      <c r="C18" s="194">
        <v>31</v>
      </c>
      <c r="N18" s="137" t="str">
        <f t="shared" si="0"/>
        <v xml:space="preserve">r - </v>
      </c>
      <c r="O18" s="137" t="s">
        <v>368</v>
      </c>
    </row>
    <row r="19" spans="1:16" x14ac:dyDescent="0.25">
      <c r="B19" s="193" t="s">
        <v>1300</v>
      </c>
      <c r="C19" s="142" t="str">
        <f>Spolu!C4</f>
        <v>36063835</v>
      </c>
      <c r="F19" s="145" t="s">
        <v>1296</v>
      </c>
      <c r="G19" s="207"/>
      <c r="H19" s="146"/>
      <c r="N19" s="137" t="str">
        <f t="shared" si="0"/>
        <v xml:space="preserve"> - </v>
      </c>
    </row>
    <row r="20" spans="1:16" x14ac:dyDescent="0.25">
      <c r="A20" s="139" t="s">
        <v>396</v>
      </c>
      <c r="B20" s="143">
        <f>F6</f>
        <v>0</v>
      </c>
      <c r="C20" s="137"/>
      <c r="F20" s="147"/>
      <c r="G20" s="286"/>
      <c r="H20" s="148"/>
    </row>
    <row r="21" spans="1:16" x14ac:dyDescent="0.25">
      <c r="B21" s="137"/>
      <c r="C21" s="137"/>
      <c r="F21" s="147" t="s">
        <v>1301</v>
      </c>
      <c r="G21" s="286">
        <v>421947749446</v>
      </c>
      <c r="H21" s="148"/>
      <c r="N21" s="137" t="str">
        <f>O21&amp;" - "&amp;P21</f>
        <v>026 01 - Šport pre všetkých, školský a univerzitný šport</v>
      </c>
      <c r="O21" s="137" t="s">
        <v>317</v>
      </c>
      <c r="P21" s="137" t="s">
        <v>318</v>
      </c>
    </row>
    <row r="22" spans="1:16" x14ac:dyDescent="0.25">
      <c r="A22" s="137"/>
      <c r="B22" s="137"/>
      <c r="F22" s="147" t="s">
        <v>1302</v>
      </c>
      <c r="G22" s="286">
        <v>421947749756</v>
      </c>
      <c r="H22" s="148"/>
      <c r="N22" s="137" t="str">
        <f>O22&amp;" - "&amp;P22</f>
        <v>026 02 - Uznané športy</v>
      </c>
      <c r="O22" s="137" t="s">
        <v>319</v>
      </c>
      <c r="P22" s="137" t="s">
        <v>320</v>
      </c>
    </row>
    <row r="23" spans="1:16" ht="80.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7" t="s">
        <v>1303</v>
      </c>
      <c r="C24" s="37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1313</v>
      </c>
    </row>
    <row r="28" spans="1:16" x14ac:dyDescent="0.25">
      <c r="N28" s="137" t="s">
        <v>1314</v>
      </c>
    </row>
    <row r="29" spans="1:16" x14ac:dyDescent="0.25">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1316</v>
      </c>
    </row>
    <row r="2" spans="1:2" ht="30" customHeight="1" x14ac:dyDescent="0.25">
      <c r="A2" s="379" t="s">
        <v>1317</v>
      </c>
      <c r="B2" s="379"/>
    </row>
    <row r="3" spans="1:2" ht="13" x14ac:dyDescent="0.25">
      <c r="A3" s="61" t="s">
        <v>1318</v>
      </c>
      <c r="B3" s="61" t="s">
        <v>1319</v>
      </c>
    </row>
    <row r="4" spans="1:2" x14ac:dyDescent="0.25">
      <c r="A4" s="62" t="s">
        <v>1320</v>
      </c>
      <c r="B4" s="62" t="s">
        <v>1321</v>
      </c>
    </row>
    <row r="5" spans="1:2" x14ac:dyDescent="0.25">
      <c r="A5" s="62" t="s">
        <v>1322</v>
      </c>
      <c r="B5" s="62" t="s">
        <v>1323</v>
      </c>
    </row>
    <row r="6" spans="1:2" x14ac:dyDescent="0.25">
      <c r="A6" s="62" t="s">
        <v>1324</v>
      </c>
      <c r="B6" s="62" t="s">
        <v>1325</v>
      </c>
    </row>
    <row r="7" spans="1:2" x14ac:dyDescent="0.25">
      <c r="A7" s="62" t="s">
        <v>1326</v>
      </c>
      <c r="B7" s="62" t="s">
        <v>1327</v>
      </c>
    </row>
    <row r="8" spans="1:2" x14ac:dyDescent="0.25">
      <c r="A8" s="62" t="s">
        <v>1328</v>
      </c>
      <c r="B8" s="62" t="s">
        <v>1329</v>
      </c>
    </row>
    <row r="9" spans="1:2" x14ac:dyDescent="0.25">
      <c r="A9" s="62" t="s">
        <v>1330</v>
      </c>
      <c r="B9" s="62" t="s">
        <v>1331</v>
      </c>
    </row>
    <row r="10" spans="1:2" x14ac:dyDescent="0.25">
      <c r="A10" s="62" t="s">
        <v>1332</v>
      </c>
      <c r="B10" s="62" t="s">
        <v>1333</v>
      </c>
    </row>
    <row r="11" spans="1:2" x14ac:dyDescent="0.25">
      <c r="A11" s="62" t="s">
        <v>1334</v>
      </c>
      <c r="B11" s="62" t="s">
        <v>1335</v>
      </c>
    </row>
    <row r="12" spans="1:2" x14ac:dyDescent="0.25">
      <c r="A12" s="62" t="s">
        <v>1336</v>
      </c>
      <c r="B12" s="62" t="s">
        <v>1337</v>
      </c>
    </row>
    <row r="13" spans="1:2" x14ac:dyDescent="0.25">
      <c r="A13" s="62" t="s">
        <v>1338</v>
      </c>
      <c r="B13" s="62" t="s">
        <v>1339</v>
      </c>
    </row>
    <row r="14" spans="1:2" x14ac:dyDescent="0.25">
      <c r="A14" s="62" t="s">
        <v>1340</v>
      </c>
      <c r="B14" s="62" t="s">
        <v>1341</v>
      </c>
    </row>
    <row r="15" spans="1:2" x14ac:dyDescent="0.25">
      <c r="A15" s="62" t="s">
        <v>1342</v>
      </c>
      <c r="B15" s="62" t="s">
        <v>1343</v>
      </c>
    </row>
    <row r="16" spans="1:2" x14ac:dyDescent="0.25">
      <c r="A16" s="62" t="s">
        <v>1344</v>
      </c>
      <c r="B16" s="62" t="s">
        <v>1345</v>
      </c>
    </row>
    <row r="17" spans="1:2" x14ac:dyDescent="0.25">
      <c r="A17" s="62" t="s">
        <v>1346</v>
      </c>
      <c r="B17" s="62" t="s">
        <v>1347</v>
      </c>
    </row>
    <row r="18" spans="1:2" x14ac:dyDescent="0.25">
      <c r="A18" s="62" t="s">
        <v>1348</v>
      </c>
      <c r="B18" s="62" t="s">
        <v>1349</v>
      </c>
    </row>
    <row r="19" spans="1:2" x14ac:dyDescent="0.25">
      <c r="A19" s="62" t="s">
        <v>1350</v>
      </c>
      <c r="B19" s="62" t="s">
        <v>1351</v>
      </c>
    </row>
    <row r="20" spans="1:2" x14ac:dyDescent="0.25">
      <c r="A20" s="62" t="s">
        <v>1352</v>
      </c>
      <c r="B20" s="62" t="s">
        <v>1353</v>
      </c>
    </row>
    <row r="21" spans="1:2" x14ac:dyDescent="0.25">
      <c r="A21" s="62" t="s">
        <v>1354</v>
      </c>
      <c r="B21" s="62" t="s">
        <v>1355</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32CFA71B-C5EC-4C05-8835-7373C76EFB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2026-04-15T08:08:47Z</cp:lastPrinted>
  <dcterms:created xsi:type="dcterms:W3CDTF">2017-02-20T06:20:12Z</dcterms:created>
  <dcterms:modified xsi:type="dcterms:W3CDTF">2026-04-15T08:09:05Z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